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y015\Desktop\"/>
    </mc:Choice>
  </mc:AlternateContent>
  <bookViews>
    <workbookView xWindow="0" yWindow="0" windowWidth="24660" windowHeight="11700"/>
  </bookViews>
  <sheets>
    <sheet name="Info" sheetId="9" r:id="rId1"/>
    <sheet name="NLSH_Som_akt_2015" sheetId="1" r:id="rId2"/>
    <sheet name="NLSH_Som_kap_2015" sheetId="2" r:id="rId3"/>
    <sheet name="UNN_Som_akt_2015" sheetId="3" r:id="rId4"/>
    <sheet name="UNN_Som_kap_2015" sheetId="4" r:id="rId5"/>
    <sheet name="FSH_Som_akt_2015" sheetId="5" r:id="rId6"/>
    <sheet name="FSH_Som_kap_2015" sheetId="6" r:id="rId7"/>
    <sheet name="HSYK_Som_akt_2015" sheetId="7" r:id="rId8"/>
    <sheet name="HSYK_Som_kap" sheetId="8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8" l="1"/>
  <c r="K23" i="8" s="1"/>
  <c r="F23" i="8" s="1"/>
  <c r="I23" i="8"/>
  <c r="J23" i="8"/>
  <c r="H24" i="8"/>
  <c r="I24" i="8"/>
  <c r="K24" i="8" s="1"/>
  <c r="F24" i="8" s="1"/>
  <c r="J24" i="8"/>
  <c r="H25" i="8"/>
  <c r="K25" i="8" s="1"/>
  <c r="F25" i="8" s="1"/>
  <c r="I25" i="8"/>
  <c r="J25" i="8"/>
  <c r="H26" i="8"/>
  <c r="I26" i="8"/>
  <c r="J26" i="8"/>
  <c r="K26" i="8"/>
  <c r="F26" i="8" s="1"/>
  <c r="H27" i="8"/>
  <c r="K27" i="8" s="1"/>
  <c r="F27" i="8" s="1"/>
  <c r="I27" i="8"/>
  <c r="J27" i="8"/>
  <c r="H28" i="8"/>
  <c r="K28" i="8" s="1"/>
  <c r="F28" i="8" s="1"/>
  <c r="I28" i="8"/>
  <c r="J28" i="8"/>
  <c r="H29" i="8"/>
  <c r="K29" i="8" s="1"/>
  <c r="F29" i="8" s="1"/>
  <c r="I29" i="8"/>
  <c r="J29" i="8"/>
  <c r="H13" i="6" l="1"/>
  <c r="G13" i="6"/>
  <c r="H12" i="6"/>
  <c r="G12" i="6"/>
  <c r="H10" i="6"/>
  <c r="G10" i="6"/>
  <c r="H9" i="6"/>
  <c r="G9" i="6"/>
  <c r="H7" i="6"/>
  <c r="G7" i="6"/>
  <c r="H6" i="6"/>
  <c r="G6" i="6"/>
  <c r="K17" i="4" l="1"/>
  <c r="L17" i="4"/>
  <c r="M17" i="4"/>
  <c r="N17" i="4"/>
  <c r="J17" i="4"/>
  <c r="K13" i="4"/>
  <c r="L13" i="4"/>
  <c r="M13" i="4"/>
  <c r="N13" i="4"/>
  <c r="J13" i="4"/>
  <c r="K12" i="4"/>
  <c r="L12" i="4"/>
  <c r="M12" i="4"/>
  <c r="N12" i="4"/>
  <c r="J12" i="4"/>
  <c r="K10" i="4"/>
  <c r="L10" i="4"/>
  <c r="M10" i="4"/>
  <c r="N10" i="4"/>
  <c r="J10" i="4"/>
  <c r="K9" i="4"/>
  <c r="L9" i="4"/>
  <c r="M9" i="4"/>
  <c r="N9" i="4"/>
  <c r="J9" i="4"/>
  <c r="K7" i="4"/>
  <c r="L7" i="4"/>
  <c r="M7" i="4"/>
  <c r="N7" i="4"/>
  <c r="J7" i="4"/>
  <c r="K6" i="4"/>
  <c r="L6" i="4"/>
  <c r="M6" i="4"/>
  <c r="N6" i="4"/>
  <c r="J6" i="4"/>
  <c r="J16" i="4" l="1"/>
  <c r="J15" i="4"/>
  <c r="I17" i="2" l="1"/>
  <c r="J17" i="2"/>
  <c r="H17" i="2"/>
  <c r="I13" i="2"/>
  <c r="J13" i="2"/>
  <c r="H13" i="2"/>
  <c r="I12" i="2"/>
  <c r="J12" i="2"/>
  <c r="H12" i="2"/>
  <c r="I10" i="2"/>
  <c r="J10" i="2"/>
  <c r="H10" i="2"/>
  <c r="K10" i="2" s="1"/>
  <c r="I9" i="2"/>
  <c r="J9" i="2"/>
  <c r="H9" i="2"/>
  <c r="K7" i="2"/>
  <c r="K6" i="2"/>
  <c r="I7" i="2"/>
  <c r="J7" i="2"/>
  <c r="H7" i="2"/>
  <c r="I6" i="2"/>
  <c r="J6" i="2"/>
  <c r="H6" i="2"/>
  <c r="K9" i="2" l="1"/>
  <c r="J45" i="8" l="1"/>
  <c r="I45" i="8"/>
  <c r="H45" i="8"/>
  <c r="J44" i="8"/>
  <c r="I44" i="8"/>
  <c r="H44" i="8"/>
  <c r="J43" i="8"/>
  <c r="I43" i="8"/>
  <c r="H43" i="8"/>
  <c r="J42" i="8"/>
  <c r="I42" i="8"/>
  <c r="H42" i="8"/>
  <c r="J41" i="8"/>
  <c r="I41" i="8"/>
  <c r="H41" i="8"/>
  <c r="J40" i="8"/>
  <c r="I40" i="8"/>
  <c r="H40" i="8"/>
  <c r="J39" i="8"/>
  <c r="I39" i="8"/>
  <c r="H39" i="8"/>
  <c r="J37" i="8"/>
  <c r="I37" i="8"/>
  <c r="H37" i="8"/>
  <c r="J36" i="8"/>
  <c r="I36" i="8"/>
  <c r="H36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I17" i="8"/>
  <c r="J17" i="8"/>
  <c r="H17" i="8"/>
  <c r="I13" i="8"/>
  <c r="J13" i="8"/>
  <c r="H13" i="8"/>
  <c r="I12" i="8"/>
  <c r="J12" i="8"/>
  <c r="H12" i="8"/>
  <c r="I10" i="8"/>
  <c r="J10" i="8"/>
  <c r="H10" i="8"/>
  <c r="I9" i="8"/>
  <c r="J9" i="8"/>
  <c r="H9" i="8"/>
  <c r="I7" i="8"/>
  <c r="J7" i="8"/>
  <c r="H7" i="8"/>
  <c r="I6" i="8"/>
  <c r="J6" i="8"/>
  <c r="H6" i="8"/>
  <c r="K57" i="8" l="1"/>
  <c r="F57" i="8" s="1"/>
  <c r="D57" i="8"/>
  <c r="C57" i="8"/>
  <c r="B57" i="8"/>
  <c r="K56" i="8"/>
  <c r="F56" i="8" s="1"/>
  <c r="D56" i="8"/>
  <c r="C56" i="8"/>
  <c r="B56" i="8"/>
  <c r="K55" i="8"/>
  <c r="F55" i="8" s="1"/>
  <c r="D55" i="8"/>
  <c r="C55" i="8"/>
  <c r="B55" i="8"/>
  <c r="K53" i="8"/>
  <c r="F53" i="8" s="1"/>
  <c r="D53" i="8"/>
  <c r="C53" i="8"/>
  <c r="B53" i="8"/>
  <c r="K52" i="8"/>
  <c r="F52" i="8" s="1"/>
  <c r="D52" i="8"/>
  <c r="C52" i="8"/>
  <c r="B52" i="8"/>
  <c r="K51" i="8"/>
  <c r="F51" i="8" s="1"/>
  <c r="D51" i="8"/>
  <c r="C51" i="8"/>
  <c r="B51" i="8"/>
  <c r="K45" i="8"/>
  <c r="F45" i="8" s="1"/>
  <c r="D45" i="8"/>
  <c r="C45" i="8"/>
  <c r="B45" i="8"/>
  <c r="K44" i="8"/>
  <c r="F44" i="8" s="1"/>
  <c r="D44" i="8"/>
  <c r="C44" i="8"/>
  <c r="C43" i="8"/>
  <c r="K43" i="8"/>
  <c r="F43" i="8" s="1"/>
  <c r="D43" i="8"/>
  <c r="D42" i="8"/>
  <c r="C42" i="8"/>
  <c r="B42" i="8"/>
  <c r="K41" i="8"/>
  <c r="F41" i="8" s="1"/>
  <c r="D41" i="8"/>
  <c r="C41" i="8"/>
  <c r="B41" i="8"/>
  <c r="K40" i="8"/>
  <c r="F40" i="8" s="1"/>
  <c r="D40" i="8"/>
  <c r="C40" i="8"/>
  <c r="C39" i="8"/>
  <c r="K39" i="8"/>
  <c r="F39" i="8" s="1"/>
  <c r="D39" i="8"/>
  <c r="D37" i="8"/>
  <c r="C37" i="8"/>
  <c r="B37" i="8"/>
  <c r="K36" i="8"/>
  <c r="F36" i="8" s="1"/>
  <c r="D36" i="8"/>
  <c r="C36" i="8"/>
  <c r="B36" i="8"/>
  <c r="K35" i="8"/>
  <c r="F35" i="8" s="1"/>
  <c r="D35" i="8"/>
  <c r="C35" i="8"/>
  <c r="C34" i="8"/>
  <c r="K34" i="8"/>
  <c r="F34" i="8" s="1"/>
  <c r="D34" i="8"/>
  <c r="D33" i="8"/>
  <c r="C33" i="8"/>
  <c r="B33" i="8"/>
  <c r="K32" i="8"/>
  <c r="F32" i="8" s="1"/>
  <c r="D32" i="8"/>
  <c r="C32" i="8"/>
  <c r="B32" i="8"/>
  <c r="K31" i="8"/>
  <c r="F31" i="8" s="1"/>
  <c r="D31" i="8"/>
  <c r="C31" i="8"/>
  <c r="C29" i="8"/>
  <c r="D29" i="8"/>
  <c r="D28" i="8"/>
  <c r="C28" i="8"/>
  <c r="B28" i="8"/>
  <c r="D27" i="8"/>
  <c r="C27" i="8"/>
  <c r="B27" i="8"/>
  <c r="D26" i="8"/>
  <c r="C26" i="8"/>
  <c r="C25" i="8"/>
  <c r="D25" i="8"/>
  <c r="D24" i="8"/>
  <c r="C24" i="8"/>
  <c r="B24" i="8"/>
  <c r="D23" i="8"/>
  <c r="C23" i="8"/>
  <c r="B23" i="8"/>
  <c r="K17" i="8"/>
  <c r="F17" i="8" s="1"/>
  <c r="D17" i="8"/>
  <c r="C17" i="8"/>
  <c r="B17" i="8"/>
  <c r="J16" i="8"/>
  <c r="I16" i="8"/>
  <c r="H16" i="8"/>
  <c r="J15" i="8"/>
  <c r="I15" i="8"/>
  <c r="H15" i="8"/>
  <c r="K13" i="8"/>
  <c r="F13" i="8" s="1"/>
  <c r="D13" i="8"/>
  <c r="C13" i="8"/>
  <c r="B13" i="8"/>
  <c r="K12" i="8"/>
  <c r="F12" i="8"/>
  <c r="D12" i="8"/>
  <c r="C12" i="8"/>
  <c r="B12" i="8"/>
  <c r="K10" i="8"/>
  <c r="F10" i="8" s="1"/>
  <c r="D10" i="8"/>
  <c r="C10" i="8"/>
  <c r="B10" i="8"/>
  <c r="K9" i="8"/>
  <c r="F9" i="8" s="1"/>
  <c r="D9" i="8"/>
  <c r="C9" i="8"/>
  <c r="B9" i="8"/>
  <c r="K7" i="8"/>
  <c r="F7" i="8" s="1"/>
  <c r="D7" i="8"/>
  <c r="C7" i="8"/>
  <c r="B7" i="8"/>
  <c r="K6" i="8"/>
  <c r="F6" i="8" s="1"/>
  <c r="D6" i="8"/>
  <c r="C6" i="8"/>
  <c r="B6" i="8"/>
  <c r="E41" i="8" l="1"/>
  <c r="E57" i="8"/>
  <c r="E53" i="8"/>
  <c r="E52" i="8"/>
  <c r="E56" i="8"/>
  <c r="E51" i="8"/>
  <c r="E37" i="8"/>
  <c r="E23" i="8"/>
  <c r="D15" i="8"/>
  <c r="C16" i="8"/>
  <c r="B16" i="8"/>
  <c r="E10" i="8"/>
  <c r="C15" i="8"/>
  <c r="E9" i="8"/>
  <c r="K16" i="8"/>
  <c r="F16" i="8" s="1"/>
  <c r="K15" i="8"/>
  <c r="F15" i="8" s="1"/>
  <c r="E55" i="8"/>
  <c r="E33" i="8"/>
  <c r="E36" i="8"/>
  <c r="E42" i="8"/>
  <c r="E27" i="8"/>
  <c r="E17" i="8"/>
  <c r="D16" i="8"/>
  <c r="E13" i="8"/>
  <c r="E6" i="8"/>
  <c r="E12" i="8"/>
  <c r="E32" i="8"/>
  <c r="E45" i="8"/>
  <c r="E28" i="8"/>
  <c r="E24" i="8"/>
  <c r="K33" i="8"/>
  <c r="F33" i="8" s="1"/>
  <c r="K37" i="8"/>
  <c r="F37" i="8" s="1"/>
  <c r="K42" i="8"/>
  <c r="F42" i="8" s="1"/>
  <c r="B15" i="8"/>
  <c r="E15" i="8" s="1"/>
  <c r="E7" i="8"/>
  <c r="B25" i="8"/>
  <c r="E25" i="8" s="1"/>
  <c r="B29" i="8"/>
  <c r="E29" i="8" s="1"/>
  <c r="B34" i="8"/>
  <c r="E34" i="8" s="1"/>
  <c r="B39" i="8"/>
  <c r="E39" i="8" s="1"/>
  <c r="B43" i="8"/>
  <c r="E43" i="8" s="1"/>
  <c r="B26" i="8"/>
  <c r="E26" i="8" s="1"/>
  <c r="B31" i="8"/>
  <c r="E31" i="8" s="1"/>
  <c r="B35" i="8"/>
  <c r="E35" i="8" s="1"/>
  <c r="B40" i="8"/>
  <c r="E40" i="8" s="1"/>
  <c r="B44" i="8"/>
  <c r="E44" i="8" s="1"/>
  <c r="E16" i="8" l="1"/>
  <c r="D80" i="7" l="1"/>
  <c r="C80" i="7"/>
  <c r="B80" i="7"/>
  <c r="D79" i="7"/>
  <c r="C79" i="7"/>
  <c r="B79" i="7"/>
  <c r="D77" i="7"/>
  <c r="C77" i="7"/>
  <c r="B77" i="7"/>
  <c r="D76" i="7"/>
  <c r="C76" i="7"/>
  <c r="B76" i="7"/>
  <c r="E74" i="7"/>
  <c r="E73" i="7"/>
  <c r="E71" i="7"/>
  <c r="E70" i="7"/>
  <c r="E76" i="7" s="1"/>
  <c r="E68" i="7"/>
  <c r="E67" i="7"/>
  <c r="E61" i="7"/>
  <c r="E60" i="7"/>
  <c r="E59" i="7"/>
  <c r="E58" i="7"/>
  <c r="E57" i="7"/>
  <c r="E56" i="7"/>
  <c r="E55" i="7"/>
  <c r="E53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D33" i="7"/>
  <c r="C33" i="7"/>
  <c r="B33" i="7"/>
  <c r="D32" i="7"/>
  <c r="C32" i="7"/>
  <c r="B32" i="7"/>
  <c r="D31" i="7"/>
  <c r="C31" i="7"/>
  <c r="B31" i="7"/>
  <c r="D30" i="7"/>
  <c r="C30" i="7"/>
  <c r="B30" i="7"/>
  <c r="D28" i="7"/>
  <c r="C28" i="7"/>
  <c r="B28" i="7"/>
  <c r="D27" i="7"/>
  <c r="C27" i="7"/>
  <c r="B27" i="7"/>
  <c r="D26" i="7"/>
  <c r="C26" i="7"/>
  <c r="B26" i="7"/>
  <c r="D25" i="7"/>
  <c r="C25" i="7"/>
  <c r="B25" i="7"/>
  <c r="E23" i="7"/>
  <c r="E22" i="7"/>
  <c r="E21" i="7"/>
  <c r="E20" i="7"/>
  <c r="E19" i="7"/>
  <c r="E18" i="7"/>
  <c r="E16" i="7"/>
  <c r="E15" i="7"/>
  <c r="E14" i="7"/>
  <c r="E13" i="7"/>
  <c r="E12" i="7"/>
  <c r="E11" i="7"/>
  <c r="E9" i="7"/>
  <c r="E28" i="7" s="1"/>
  <c r="E8" i="7"/>
  <c r="E7" i="7"/>
  <c r="E6" i="7"/>
  <c r="E30" i="7" l="1"/>
  <c r="E77" i="7"/>
  <c r="E32" i="7"/>
  <c r="E25" i="7"/>
  <c r="E27" i="7"/>
  <c r="E26" i="7"/>
  <c r="E79" i="7"/>
  <c r="E80" i="7"/>
  <c r="E31" i="7"/>
  <c r="E33" i="7"/>
  <c r="E56" i="6"/>
  <c r="E55" i="6"/>
  <c r="E52" i="6"/>
  <c r="E51" i="6"/>
  <c r="D56" i="6"/>
  <c r="D55" i="6"/>
  <c r="D52" i="6"/>
  <c r="D51" i="6"/>
  <c r="C57" i="6"/>
  <c r="B57" i="6"/>
  <c r="C56" i="6"/>
  <c r="B56" i="6"/>
  <c r="C55" i="6"/>
  <c r="B55" i="6"/>
  <c r="B52" i="6"/>
  <c r="C52" i="6"/>
  <c r="B53" i="6"/>
  <c r="C53" i="6"/>
  <c r="C51" i="6"/>
  <c r="B51" i="6"/>
  <c r="I52" i="6"/>
  <c r="I53" i="6"/>
  <c r="E53" i="6" s="1"/>
  <c r="I55" i="6"/>
  <c r="I56" i="6"/>
  <c r="I57" i="6"/>
  <c r="E57" i="6" s="1"/>
  <c r="I51" i="6"/>
  <c r="H31" i="6"/>
  <c r="H32" i="6"/>
  <c r="H33" i="6"/>
  <c r="I33" i="6" s="1"/>
  <c r="E33" i="6" s="1"/>
  <c r="H34" i="6"/>
  <c r="H35" i="6"/>
  <c r="H36" i="6"/>
  <c r="H37" i="6"/>
  <c r="I37" i="6" s="1"/>
  <c r="E37" i="6" s="1"/>
  <c r="H39" i="6"/>
  <c r="H40" i="6"/>
  <c r="C40" i="6" s="1"/>
  <c r="H41" i="6"/>
  <c r="C41" i="6" s="1"/>
  <c r="H42" i="6"/>
  <c r="C42" i="6" s="1"/>
  <c r="H43" i="6"/>
  <c r="H44" i="6"/>
  <c r="C44" i="6" s="1"/>
  <c r="H45" i="6"/>
  <c r="C45" i="6" s="1"/>
  <c r="H24" i="6"/>
  <c r="H25" i="6"/>
  <c r="H26" i="6"/>
  <c r="H27" i="6"/>
  <c r="I27" i="6" s="1"/>
  <c r="E27" i="6" s="1"/>
  <c r="H28" i="6"/>
  <c r="H29" i="6"/>
  <c r="I29" i="6" s="1"/>
  <c r="E29" i="6" s="1"/>
  <c r="H23" i="6"/>
  <c r="I23" i="6" s="1"/>
  <c r="E23" i="6" s="1"/>
  <c r="E24" i="6"/>
  <c r="E34" i="6"/>
  <c r="I24" i="6"/>
  <c r="I25" i="6"/>
  <c r="E25" i="6" s="1"/>
  <c r="I26" i="6"/>
  <c r="E26" i="6" s="1"/>
  <c r="I28" i="6"/>
  <c r="E28" i="6" s="1"/>
  <c r="I31" i="6"/>
  <c r="E31" i="6" s="1"/>
  <c r="I32" i="6"/>
  <c r="E32" i="6" s="1"/>
  <c r="I34" i="6"/>
  <c r="I35" i="6"/>
  <c r="E35" i="6" s="1"/>
  <c r="I36" i="6"/>
  <c r="E36" i="6" s="1"/>
  <c r="D24" i="6"/>
  <c r="D28" i="6"/>
  <c r="D31" i="6"/>
  <c r="D32" i="6"/>
  <c r="D35" i="6"/>
  <c r="D36" i="6"/>
  <c r="B24" i="6"/>
  <c r="C24" i="6"/>
  <c r="B25" i="6"/>
  <c r="C25" i="6"/>
  <c r="D25" i="6" s="1"/>
  <c r="B26" i="6"/>
  <c r="C26" i="6"/>
  <c r="D26" i="6" s="1"/>
  <c r="B27" i="6"/>
  <c r="B28" i="6"/>
  <c r="C28" i="6"/>
  <c r="B29" i="6"/>
  <c r="C29" i="6"/>
  <c r="D29" i="6" s="1"/>
  <c r="B31" i="6"/>
  <c r="C31" i="6"/>
  <c r="B32" i="6"/>
  <c r="C32" i="6"/>
  <c r="B33" i="6"/>
  <c r="B34" i="6"/>
  <c r="C34" i="6"/>
  <c r="D34" i="6" s="1"/>
  <c r="B35" i="6"/>
  <c r="C35" i="6"/>
  <c r="B36" i="6"/>
  <c r="C36" i="6"/>
  <c r="B37" i="6"/>
  <c r="C39" i="6"/>
  <c r="C43" i="6"/>
  <c r="C23" i="6"/>
  <c r="D23" i="6" s="1"/>
  <c r="B23" i="6"/>
  <c r="G24" i="6"/>
  <c r="G25" i="6"/>
  <c r="G26" i="6"/>
  <c r="G27" i="6"/>
  <c r="G28" i="6"/>
  <c r="G29" i="6"/>
  <c r="G31" i="6"/>
  <c r="G32" i="6"/>
  <c r="G33" i="6"/>
  <c r="G34" i="6"/>
  <c r="G35" i="6"/>
  <c r="G36" i="6"/>
  <c r="G37" i="6"/>
  <c r="G39" i="6"/>
  <c r="B39" i="6" s="1"/>
  <c r="G40" i="6"/>
  <c r="I40" i="6" s="1"/>
  <c r="E40" i="6" s="1"/>
  <c r="G41" i="6"/>
  <c r="B41" i="6" s="1"/>
  <c r="G42" i="6"/>
  <c r="I42" i="6" s="1"/>
  <c r="E42" i="6" s="1"/>
  <c r="G43" i="6"/>
  <c r="I43" i="6" s="1"/>
  <c r="E43" i="6" s="1"/>
  <c r="G44" i="6"/>
  <c r="B44" i="6" s="1"/>
  <c r="G45" i="6"/>
  <c r="I45" i="6" s="1"/>
  <c r="E45" i="6" s="1"/>
  <c r="G23" i="6"/>
  <c r="E17" i="6"/>
  <c r="D17" i="6"/>
  <c r="C17" i="6"/>
  <c r="B17" i="6"/>
  <c r="C13" i="6"/>
  <c r="B13" i="6"/>
  <c r="C12" i="6"/>
  <c r="B12" i="6"/>
  <c r="C10" i="6"/>
  <c r="B10" i="6"/>
  <c r="C9" i="6"/>
  <c r="B9" i="6"/>
  <c r="C6" i="6"/>
  <c r="C7" i="6"/>
  <c r="B7" i="6"/>
  <c r="B6" i="6"/>
  <c r="H15" i="6"/>
  <c r="H16" i="6"/>
  <c r="G16" i="6"/>
  <c r="G15" i="6"/>
  <c r="I7" i="6"/>
  <c r="E7" i="6" s="1"/>
  <c r="I9" i="6"/>
  <c r="E9" i="6" s="1"/>
  <c r="I10" i="6"/>
  <c r="E10" i="6" s="1"/>
  <c r="I12" i="6"/>
  <c r="E12" i="6" s="1"/>
  <c r="I13" i="6"/>
  <c r="E13" i="6" s="1"/>
  <c r="I17" i="6"/>
  <c r="I6" i="6"/>
  <c r="E6" i="6" s="1"/>
  <c r="D74" i="5"/>
  <c r="D71" i="5"/>
  <c r="D77" i="5" s="1"/>
  <c r="D73" i="5"/>
  <c r="D70" i="5"/>
  <c r="D68" i="5"/>
  <c r="D67" i="5"/>
  <c r="C79" i="5"/>
  <c r="B79" i="5"/>
  <c r="C76" i="5"/>
  <c r="D76" i="5"/>
  <c r="C77" i="5"/>
  <c r="C80" i="5"/>
  <c r="D80" i="5"/>
  <c r="B77" i="5"/>
  <c r="B76" i="5"/>
  <c r="B80" i="5"/>
  <c r="D56" i="5"/>
  <c r="D57" i="5"/>
  <c r="D58" i="5"/>
  <c r="D59" i="5"/>
  <c r="D60" i="5"/>
  <c r="D61" i="5"/>
  <c r="D48" i="5"/>
  <c r="D49" i="5"/>
  <c r="D50" i="5"/>
  <c r="D51" i="5"/>
  <c r="D52" i="5"/>
  <c r="D53" i="5"/>
  <c r="D55" i="5"/>
  <c r="D47" i="5"/>
  <c r="D40" i="5"/>
  <c r="D41" i="5"/>
  <c r="D42" i="5"/>
  <c r="D43" i="5"/>
  <c r="D44" i="5"/>
  <c r="D45" i="5"/>
  <c r="D39" i="5"/>
  <c r="D19" i="5"/>
  <c r="D20" i="5"/>
  <c r="D21" i="5"/>
  <c r="D22" i="5"/>
  <c r="D23" i="5"/>
  <c r="D12" i="5"/>
  <c r="D13" i="5"/>
  <c r="D14" i="5"/>
  <c r="D15" i="5"/>
  <c r="D16" i="5"/>
  <c r="D18" i="5"/>
  <c r="D11" i="5"/>
  <c r="D7" i="5"/>
  <c r="D8" i="5"/>
  <c r="D9" i="5"/>
  <c r="D6" i="5"/>
  <c r="B40" i="6" l="1"/>
  <c r="I39" i="6"/>
  <c r="E39" i="6" s="1"/>
  <c r="B43" i="6"/>
  <c r="D43" i="6" s="1"/>
  <c r="D57" i="6"/>
  <c r="D53" i="6"/>
  <c r="D13" i="6"/>
  <c r="D12" i="6"/>
  <c r="C16" i="6"/>
  <c r="D10" i="6"/>
  <c r="B16" i="6"/>
  <c r="C15" i="6"/>
  <c r="D9" i="6"/>
  <c r="B15" i="6"/>
  <c r="D7" i="6"/>
  <c r="I15" i="6"/>
  <c r="E15" i="6" s="1"/>
  <c r="D6" i="6"/>
  <c r="D79" i="5"/>
  <c r="I16" i="6"/>
  <c r="E16" i="6" s="1"/>
  <c r="D44" i="6"/>
  <c r="D39" i="6"/>
  <c r="I44" i="6"/>
  <c r="E44" i="6" s="1"/>
  <c r="B45" i="6"/>
  <c r="D45" i="6" s="1"/>
  <c r="B42" i="6"/>
  <c r="D42" i="6" s="1"/>
  <c r="D40" i="6"/>
  <c r="I41" i="6"/>
  <c r="E41" i="6" s="1"/>
  <c r="D41" i="6"/>
  <c r="C37" i="6"/>
  <c r="D37" i="6" s="1"/>
  <c r="C33" i="6"/>
  <c r="D33" i="6" s="1"/>
  <c r="C27" i="6"/>
  <c r="D27" i="6" s="1"/>
  <c r="D16" i="6" l="1"/>
  <c r="D15" i="6"/>
  <c r="D33" i="5"/>
  <c r="C33" i="5"/>
  <c r="B33" i="5"/>
  <c r="D32" i="5"/>
  <c r="C32" i="5"/>
  <c r="B32" i="5"/>
  <c r="D31" i="5"/>
  <c r="C31" i="5"/>
  <c r="B31" i="5"/>
  <c r="D30" i="5"/>
  <c r="C30" i="5"/>
  <c r="B30" i="5"/>
  <c r="D28" i="5"/>
  <c r="C28" i="5"/>
  <c r="B28" i="5"/>
  <c r="D27" i="5"/>
  <c r="C27" i="5"/>
  <c r="B27" i="5"/>
  <c r="D26" i="5"/>
  <c r="C26" i="5"/>
  <c r="B26" i="5"/>
  <c r="D25" i="5"/>
  <c r="C25" i="5"/>
  <c r="B25" i="5"/>
  <c r="G68" i="3" l="1"/>
  <c r="G70" i="3"/>
  <c r="G71" i="3"/>
  <c r="G73" i="3"/>
  <c r="G74" i="3"/>
  <c r="G67" i="3"/>
  <c r="G40" i="3"/>
  <c r="G41" i="3"/>
  <c r="G42" i="3"/>
  <c r="G43" i="3"/>
  <c r="G44" i="3"/>
  <c r="G45" i="3"/>
  <c r="G47" i="3"/>
  <c r="G48" i="3"/>
  <c r="G49" i="3"/>
  <c r="G50" i="3"/>
  <c r="G51" i="3"/>
  <c r="G52" i="3"/>
  <c r="G53" i="3"/>
  <c r="G55" i="3"/>
  <c r="G56" i="3"/>
  <c r="G57" i="3"/>
  <c r="G58" i="3"/>
  <c r="G59" i="3"/>
  <c r="G60" i="3"/>
  <c r="G61" i="3"/>
  <c r="G39" i="3"/>
  <c r="G7" i="3"/>
  <c r="G8" i="3"/>
  <c r="G9" i="3"/>
  <c r="G11" i="3"/>
  <c r="G12" i="3"/>
  <c r="G13" i="3"/>
  <c r="G14" i="3"/>
  <c r="G15" i="3"/>
  <c r="G16" i="3"/>
  <c r="G18" i="3"/>
  <c r="G19" i="3"/>
  <c r="G20" i="3"/>
  <c r="G21" i="3"/>
  <c r="G22" i="3"/>
  <c r="G23" i="3"/>
  <c r="G6" i="3"/>
  <c r="C76" i="3" l="1"/>
  <c r="D76" i="3"/>
  <c r="E76" i="3"/>
  <c r="F76" i="3"/>
  <c r="G76" i="3"/>
  <c r="C77" i="3"/>
  <c r="D77" i="3"/>
  <c r="E77" i="3"/>
  <c r="F77" i="3"/>
  <c r="G77" i="3"/>
  <c r="C79" i="3"/>
  <c r="D79" i="3"/>
  <c r="E79" i="3"/>
  <c r="F79" i="3"/>
  <c r="G79" i="3"/>
  <c r="C80" i="3"/>
  <c r="D80" i="3"/>
  <c r="E80" i="3"/>
  <c r="F80" i="3"/>
  <c r="G80" i="3"/>
  <c r="O52" i="4"/>
  <c r="H52" i="4" s="1"/>
  <c r="O53" i="4"/>
  <c r="H53" i="4" s="1"/>
  <c r="O55" i="4"/>
  <c r="H55" i="4" s="1"/>
  <c r="O56" i="4"/>
  <c r="H56" i="4" s="1"/>
  <c r="O57" i="4"/>
  <c r="H57" i="4" s="1"/>
  <c r="O51" i="4"/>
  <c r="H51" i="4" s="1"/>
  <c r="F57" i="4"/>
  <c r="E57" i="4"/>
  <c r="D57" i="4"/>
  <c r="C57" i="4"/>
  <c r="B57" i="4"/>
  <c r="F56" i="4"/>
  <c r="E56" i="4"/>
  <c r="D56" i="4"/>
  <c r="C56" i="4"/>
  <c r="B56" i="4"/>
  <c r="F55" i="4"/>
  <c r="E55" i="4"/>
  <c r="D55" i="4"/>
  <c r="C55" i="4"/>
  <c r="B55" i="4"/>
  <c r="C51" i="4"/>
  <c r="D51" i="4"/>
  <c r="E51" i="4"/>
  <c r="F51" i="4"/>
  <c r="C52" i="4"/>
  <c r="D52" i="4"/>
  <c r="E52" i="4"/>
  <c r="F52" i="4"/>
  <c r="C53" i="4"/>
  <c r="D53" i="4"/>
  <c r="E53" i="4"/>
  <c r="F53" i="4"/>
  <c r="B52" i="4"/>
  <c r="B53" i="4"/>
  <c r="B51" i="4"/>
  <c r="B24" i="4"/>
  <c r="D24" i="4"/>
  <c r="B25" i="4"/>
  <c r="D25" i="4"/>
  <c r="B26" i="4"/>
  <c r="C26" i="4"/>
  <c r="B27" i="4"/>
  <c r="C27" i="4"/>
  <c r="B28" i="4"/>
  <c r="B29" i="4"/>
  <c r="B31" i="4"/>
  <c r="E31" i="4"/>
  <c r="B32" i="4"/>
  <c r="B33" i="4"/>
  <c r="B34" i="4"/>
  <c r="B35" i="4"/>
  <c r="B36" i="4"/>
  <c r="B37" i="4"/>
  <c r="C23" i="4"/>
  <c r="B23" i="4"/>
  <c r="K24" i="4"/>
  <c r="C24" i="4" s="1"/>
  <c r="L24" i="4"/>
  <c r="M24" i="4"/>
  <c r="E24" i="4" s="1"/>
  <c r="N24" i="4"/>
  <c r="F24" i="4" s="1"/>
  <c r="K25" i="4"/>
  <c r="C25" i="4" s="1"/>
  <c r="L25" i="4"/>
  <c r="M25" i="4"/>
  <c r="E25" i="4" s="1"/>
  <c r="N25" i="4"/>
  <c r="F25" i="4" s="1"/>
  <c r="K26" i="4"/>
  <c r="L26" i="4"/>
  <c r="D26" i="4" s="1"/>
  <c r="M26" i="4"/>
  <c r="E26" i="4" s="1"/>
  <c r="N26" i="4"/>
  <c r="F26" i="4" s="1"/>
  <c r="K27" i="4"/>
  <c r="L27" i="4"/>
  <c r="D27" i="4" s="1"/>
  <c r="M27" i="4"/>
  <c r="E27" i="4" s="1"/>
  <c r="N27" i="4"/>
  <c r="F27" i="4" s="1"/>
  <c r="K28" i="4"/>
  <c r="C28" i="4" s="1"/>
  <c r="L28" i="4"/>
  <c r="D28" i="4" s="1"/>
  <c r="M28" i="4"/>
  <c r="E28" i="4" s="1"/>
  <c r="N28" i="4"/>
  <c r="F28" i="4" s="1"/>
  <c r="K29" i="4"/>
  <c r="C29" i="4" s="1"/>
  <c r="L29" i="4"/>
  <c r="D29" i="4" s="1"/>
  <c r="M29" i="4"/>
  <c r="E29" i="4" s="1"/>
  <c r="N29" i="4"/>
  <c r="F29" i="4" s="1"/>
  <c r="K31" i="4"/>
  <c r="C31" i="4" s="1"/>
  <c r="L31" i="4"/>
  <c r="D31" i="4" s="1"/>
  <c r="M31" i="4"/>
  <c r="N31" i="4"/>
  <c r="F31" i="4" s="1"/>
  <c r="K32" i="4"/>
  <c r="C32" i="4" s="1"/>
  <c r="L32" i="4"/>
  <c r="D32" i="4" s="1"/>
  <c r="M32" i="4"/>
  <c r="E32" i="4" s="1"/>
  <c r="N32" i="4"/>
  <c r="F32" i="4" s="1"/>
  <c r="K33" i="4"/>
  <c r="C33" i="4" s="1"/>
  <c r="L33" i="4"/>
  <c r="D33" i="4" s="1"/>
  <c r="M33" i="4"/>
  <c r="E33" i="4" s="1"/>
  <c r="N33" i="4"/>
  <c r="F33" i="4" s="1"/>
  <c r="K34" i="4"/>
  <c r="C34" i="4" s="1"/>
  <c r="L34" i="4"/>
  <c r="D34" i="4" s="1"/>
  <c r="M34" i="4"/>
  <c r="E34" i="4" s="1"/>
  <c r="N34" i="4"/>
  <c r="F34" i="4" s="1"/>
  <c r="K35" i="4"/>
  <c r="C35" i="4" s="1"/>
  <c r="L35" i="4"/>
  <c r="D35" i="4" s="1"/>
  <c r="M35" i="4"/>
  <c r="E35" i="4" s="1"/>
  <c r="N35" i="4"/>
  <c r="F35" i="4" s="1"/>
  <c r="K36" i="4"/>
  <c r="C36" i="4" s="1"/>
  <c r="L36" i="4"/>
  <c r="D36" i="4" s="1"/>
  <c r="M36" i="4"/>
  <c r="E36" i="4" s="1"/>
  <c r="N36" i="4"/>
  <c r="F36" i="4" s="1"/>
  <c r="K37" i="4"/>
  <c r="C37" i="4" s="1"/>
  <c r="L37" i="4"/>
  <c r="D37" i="4" s="1"/>
  <c r="M37" i="4"/>
  <c r="E37" i="4" s="1"/>
  <c r="N37" i="4"/>
  <c r="F37" i="4" s="1"/>
  <c r="K39" i="4"/>
  <c r="L39" i="4"/>
  <c r="D39" i="4" s="1"/>
  <c r="M39" i="4"/>
  <c r="E39" i="4" s="1"/>
  <c r="N39" i="4"/>
  <c r="F39" i="4" s="1"/>
  <c r="K40" i="4"/>
  <c r="C40" i="4" s="1"/>
  <c r="L40" i="4"/>
  <c r="D40" i="4" s="1"/>
  <c r="M40" i="4"/>
  <c r="E40" i="4" s="1"/>
  <c r="N40" i="4"/>
  <c r="F40" i="4" s="1"/>
  <c r="K41" i="4"/>
  <c r="C41" i="4" s="1"/>
  <c r="L41" i="4"/>
  <c r="D41" i="4" s="1"/>
  <c r="M41" i="4"/>
  <c r="E41" i="4" s="1"/>
  <c r="N41" i="4"/>
  <c r="F41" i="4" s="1"/>
  <c r="K42" i="4"/>
  <c r="C42" i="4" s="1"/>
  <c r="L42" i="4"/>
  <c r="D42" i="4" s="1"/>
  <c r="M42" i="4"/>
  <c r="E42" i="4" s="1"/>
  <c r="N42" i="4"/>
  <c r="F42" i="4" s="1"/>
  <c r="K43" i="4"/>
  <c r="L43" i="4"/>
  <c r="D43" i="4" s="1"/>
  <c r="M43" i="4"/>
  <c r="E43" i="4" s="1"/>
  <c r="N43" i="4"/>
  <c r="F43" i="4" s="1"/>
  <c r="K44" i="4"/>
  <c r="C44" i="4" s="1"/>
  <c r="L44" i="4"/>
  <c r="D44" i="4" s="1"/>
  <c r="M44" i="4"/>
  <c r="E44" i="4" s="1"/>
  <c r="N44" i="4"/>
  <c r="F44" i="4" s="1"/>
  <c r="K45" i="4"/>
  <c r="C45" i="4" s="1"/>
  <c r="L45" i="4"/>
  <c r="D45" i="4" s="1"/>
  <c r="M45" i="4"/>
  <c r="E45" i="4" s="1"/>
  <c r="N45" i="4"/>
  <c r="F45" i="4" s="1"/>
  <c r="K23" i="4"/>
  <c r="L23" i="4"/>
  <c r="D23" i="4" s="1"/>
  <c r="M23" i="4"/>
  <c r="E23" i="4" s="1"/>
  <c r="N23" i="4"/>
  <c r="F23" i="4" s="1"/>
  <c r="J24" i="4"/>
  <c r="J25" i="4"/>
  <c r="J26" i="4"/>
  <c r="J27" i="4"/>
  <c r="J28" i="4"/>
  <c r="J29" i="4"/>
  <c r="J31" i="4"/>
  <c r="J32" i="4"/>
  <c r="J33" i="4"/>
  <c r="J34" i="4"/>
  <c r="J35" i="4"/>
  <c r="J36" i="4"/>
  <c r="J37" i="4"/>
  <c r="J39" i="4"/>
  <c r="B39" i="4" s="1"/>
  <c r="J40" i="4"/>
  <c r="B40" i="4" s="1"/>
  <c r="J41" i="4"/>
  <c r="B41" i="4" s="1"/>
  <c r="J42" i="4"/>
  <c r="B42" i="4" s="1"/>
  <c r="J43" i="4"/>
  <c r="B43" i="4" s="1"/>
  <c r="J44" i="4"/>
  <c r="B44" i="4" s="1"/>
  <c r="J45" i="4"/>
  <c r="B45" i="4" s="1"/>
  <c r="J23" i="4"/>
  <c r="O17" i="4"/>
  <c r="H17" i="4" s="1"/>
  <c r="O13" i="4"/>
  <c r="H13" i="4" s="1"/>
  <c r="O12" i="4"/>
  <c r="H12" i="4" s="1"/>
  <c r="O10" i="4"/>
  <c r="H10" i="4" s="1"/>
  <c r="O9" i="4"/>
  <c r="H9" i="4" s="1"/>
  <c r="O7" i="4"/>
  <c r="H7" i="4" s="1"/>
  <c r="O6" i="4"/>
  <c r="H6" i="4" s="1"/>
  <c r="C17" i="4"/>
  <c r="D17" i="4"/>
  <c r="E17" i="4"/>
  <c r="F17" i="4"/>
  <c r="B17" i="4"/>
  <c r="F13" i="4"/>
  <c r="E13" i="4"/>
  <c r="D13" i="4"/>
  <c r="C13" i="4"/>
  <c r="B13" i="4"/>
  <c r="F12" i="4"/>
  <c r="E12" i="4"/>
  <c r="D12" i="4"/>
  <c r="C12" i="4"/>
  <c r="B12" i="4"/>
  <c r="F10" i="4"/>
  <c r="E10" i="4"/>
  <c r="D10" i="4"/>
  <c r="C10" i="4"/>
  <c r="B10" i="4"/>
  <c r="F9" i="4"/>
  <c r="E9" i="4"/>
  <c r="D9" i="4"/>
  <c r="C9" i="4"/>
  <c r="B9" i="4"/>
  <c r="B7" i="4"/>
  <c r="C7" i="4"/>
  <c r="D7" i="4"/>
  <c r="E7" i="4"/>
  <c r="F7" i="4"/>
  <c r="C6" i="4"/>
  <c r="D6" i="4"/>
  <c r="E6" i="4"/>
  <c r="F6" i="4"/>
  <c r="B6" i="4"/>
  <c r="K15" i="4"/>
  <c r="L15" i="4"/>
  <c r="M15" i="4"/>
  <c r="N15" i="4"/>
  <c r="K16" i="4"/>
  <c r="L16" i="4"/>
  <c r="M16" i="4"/>
  <c r="N16" i="4"/>
  <c r="B80" i="3"/>
  <c r="B79" i="3"/>
  <c r="B77" i="3"/>
  <c r="B76" i="3"/>
  <c r="B16" i="4" l="1"/>
  <c r="F16" i="4"/>
  <c r="F15" i="4"/>
  <c r="G12" i="4"/>
  <c r="E15" i="4"/>
  <c r="G6" i="4"/>
  <c r="O23" i="4"/>
  <c r="H23" i="4" s="1"/>
  <c r="G56" i="4"/>
  <c r="G57" i="4"/>
  <c r="G55" i="4"/>
  <c r="G51" i="4"/>
  <c r="G53" i="4"/>
  <c r="G52" i="4"/>
  <c r="G13" i="4"/>
  <c r="D16" i="4"/>
  <c r="G10" i="4"/>
  <c r="D15" i="4"/>
  <c r="G7" i="4"/>
  <c r="G45" i="4"/>
  <c r="G44" i="4"/>
  <c r="O43" i="4"/>
  <c r="H43" i="4" s="1"/>
  <c r="G42" i="4"/>
  <c r="G41" i="4"/>
  <c r="G40" i="4"/>
  <c r="O39" i="4"/>
  <c r="H39" i="4" s="1"/>
  <c r="G37" i="4"/>
  <c r="G36" i="4"/>
  <c r="G35" i="4"/>
  <c r="G34" i="4"/>
  <c r="G33" i="4"/>
  <c r="G32" i="4"/>
  <c r="G31" i="4"/>
  <c r="O27" i="4"/>
  <c r="H27" i="4" s="1"/>
  <c r="O26" i="4"/>
  <c r="H26" i="4" s="1"/>
  <c r="G29" i="4"/>
  <c r="G28" i="4"/>
  <c r="G25" i="4"/>
  <c r="G24" i="4"/>
  <c r="G26" i="4"/>
  <c r="G23" i="4"/>
  <c r="G27" i="4"/>
  <c r="C16" i="4"/>
  <c r="O16" i="4"/>
  <c r="H16" i="4" s="1"/>
  <c r="G17" i="4"/>
  <c r="C15" i="4"/>
  <c r="G9" i="4"/>
  <c r="O15" i="4"/>
  <c r="H15" i="4" s="1"/>
  <c r="O42" i="4"/>
  <c r="H42" i="4" s="1"/>
  <c r="O45" i="4"/>
  <c r="H45" i="4" s="1"/>
  <c r="O41" i="4"/>
  <c r="H41" i="4" s="1"/>
  <c r="C39" i="4"/>
  <c r="G39" i="4" s="1"/>
  <c r="O44" i="4"/>
  <c r="H44" i="4" s="1"/>
  <c r="O40" i="4"/>
  <c r="H40" i="4" s="1"/>
  <c r="C43" i="4"/>
  <c r="G43" i="4" s="1"/>
  <c r="O36" i="4"/>
  <c r="H36" i="4" s="1"/>
  <c r="O32" i="4"/>
  <c r="H32" i="4" s="1"/>
  <c r="O37" i="4"/>
  <c r="H37" i="4" s="1"/>
  <c r="O35" i="4"/>
  <c r="H35" i="4" s="1"/>
  <c r="O31" i="4"/>
  <c r="H31" i="4" s="1"/>
  <c r="O33" i="4"/>
  <c r="H33" i="4" s="1"/>
  <c r="O34" i="4"/>
  <c r="H34" i="4" s="1"/>
  <c r="O29" i="4"/>
  <c r="H29" i="4" s="1"/>
  <c r="O25" i="4"/>
  <c r="H25" i="4" s="1"/>
  <c r="O28" i="4"/>
  <c r="H28" i="4" s="1"/>
  <c r="O24" i="4"/>
  <c r="H24" i="4" s="1"/>
  <c r="B15" i="4"/>
  <c r="E16" i="4"/>
  <c r="G16" i="4" l="1"/>
  <c r="G15" i="4"/>
  <c r="F25" i="3"/>
  <c r="G25" i="3"/>
  <c r="F26" i="3"/>
  <c r="G26" i="3"/>
  <c r="F27" i="3"/>
  <c r="G27" i="3"/>
  <c r="F28" i="3"/>
  <c r="G28" i="3"/>
  <c r="F30" i="3"/>
  <c r="G30" i="3"/>
  <c r="F31" i="3"/>
  <c r="G31" i="3"/>
  <c r="F32" i="3"/>
  <c r="G32" i="3"/>
  <c r="F33" i="3"/>
  <c r="G33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D57" i="2" l="1"/>
  <c r="C57" i="2"/>
  <c r="B57" i="2"/>
  <c r="D56" i="2"/>
  <c r="C56" i="2"/>
  <c r="B56" i="2"/>
  <c r="D55" i="2"/>
  <c r="C55" i="2"/>
  <c r="B55" i="2"/>
  <c r="B52" i="2"/>
  <c r="C52" i="2"/>
  <c r="D52" i="2"/>
  <c r="B53" i="2"/>
  <c r="C53" i="2"/>
  <c r="D53" i="2"/>
  <c r="C51" i="2"/>
  <c r="D51" i="2"/>
  <c r="B51" i="2"/>
  <c r="K52" i="2"/>
  <c r="F52" i="2" s="1"/>
  <c r="K53" i="2"/>
  <c r="F53" i="2" s="1"/>
  <c r="K55" i="2"/>
  <c r="F55" i="2" s="1"/>
  <c r="K56" i="2"/>
  <c r="F56" i="2" s="1"/>
  <c r="K57" i="2"/>
  <c r="F57" i="2" s="1"/>
  <c r="K51" i="2"/>
  <c r="F51" i="2" s="1"/>
  <c r="J45" i="2"/>
  <c r="D45" i="2" s="1"/>
  <c r="I45" i="2"/>
  <c r="C45" i="2" s="1"/>
  <c r="H45" i="2"/>
  <c r="B45" i="2" s="1"/>
  <c r="J44" i="2"/>
  <c r="D44" i="2" s="1"/>
  <c r="I44" i="2"/>
  <c r="C44" i="2" s="1"/>
  <c r="H44" i="2"/>
  <c r="B44" i="2" s="1"/>
  <c r="J43" i="2"/>
  <c r="D43" i="2" s="1"/>
  <c r="I43" i="2"/>
  <c r="C43" i="2" s="1"/>
  <c r="H43" i="2"/>
  <c r="B43" i="2" s="1"/>
  <c r="J42" i="2"/>
  <c r="D42" i="2" s="1"/>
  <c r="I42" i="2"/>
  <c r="C42" i="2" s="1"/>
  <c r="H42" i="2"/>
  <c r="J41" i="2"/>
  <c r="D41" i="2" s="1"/>
  <c r="I41" i="2"/>
  <c r="C41" i="2" s="1"/>
  <c r="H41" i="2"/>
  <c r="B41" i="2" s="1"/>
  <c r="J40" i="2"/>
  <c r="D40" i="2" s="1"/>
  <c r="I40" i="2"/>
  <c r="C40" i="2" s="1"/>
  <c r="H40" i="2"/>
  <c r="B40" i="2" s="1"/>
  <c r="J39" i="2"/>
  <c r="D39" i="2" s="1"/>
  <c r="I39" i="2"/>
  <c r="C39" i="2" s="1"/>
  <c r="H39" i="2"/>
  <c r="J37" i="2"/>
  <c r="D37" i="2" s="1"/>
  <c r="I37" i="2"/>
  <c r="C37" i="2" s="1"/>
  <c r="H37" i="2"/>
  <c r="B37" i="2" s="1"/>
  <c r="J36" i="2"/>
  <c r="D36" i="2" s="1"/>
  <c r="I36" i="2"/>
  <c r="C36" i="2" s="1"/>
  <c r="H36" i="2"/>
  <c r="B36" i="2" s="1"/>
  <c r="J35" i="2"/>
  <c r="D35" i="2" s="1"/>
  <c r="I35" i="2"/>
  <c r="C35" i="2" s="1"/>
  <c r="H35" i="2"/>
  <c r="B35" i="2" s="1"/>
  <c r="J34" i="2"/>
  <c r="D34" i="2" s="1"/>
  <c r="I34" i="2"/>
  <c r="C34" i="2" s="1"/>
  <c r="H34" i="2"/>
  <c r="B34" i="2" s="1"/>
  <c r="J33" i="2"/>
  <c r="D33" i="2" s="1"/>
  <c r="I33" i="2"/>
  <c r="C33" i="2" s="1"/>
  <c r="H33" i="2"/>
  <c r="B33" i="2" s="1"/>
  <c r="J32" i="2"/>
  <c r="D32" i="2" s="1"/>
  <c r="I32" i="2"/>
  <c r="C32" i="2" s="1"/>
  <c r="H32" i="2"/>
  <c r="B32" i="2" s="1"/>
  <c r="J31" i="2"/>
  <c r="D31" i="2" s="1"/>
  <c r="I31" i="2"/>
  <c r="C31" i="2" s="1"/>
  <c r="H31" i="2"/>
  <c r="B31" i="2" s="1"/>
  <c r="H24" i="2"/>
  <c r="B24" i="2" s="1"/>
  <c r="I24" i="2"/>
  <c r="C24" i="2" s="1"/>
  <c r="J24" i="2"/>
  <c r="D24" i="2" s="1"/>
  <c r="H25" i="2"/>
  <c r="B25" i="2" s="1"/>
  <c r="I25" i="2"/>
  <c r="C25" i="2" s="1"/>
  <c r="J25" i="2"/>
  <c r="D25" i="2" s="1"/>
  <c r="H26" i="2"/>
  <c r="B26" i="2" s="1"/>
  <c r="I26" i="2"/>
  <c r="C26" i="2" s="1"/>
  <c r="J26" i="2"/>
  <c r="D26" i="2" s="1"/>
  <c r="H27" i="2"/>
  <c r="I27" i="2"/>
  <c r="C27" i="2" s="1"/>
  <c r="J27" i="2"/>
  <c r="D27" i="2" s="1"/>
  <c r="H28" i="2"/>
  <c r="B28" i="2" s="1"/>
  <c r="I28" i="2"/>
  <c r="C28" i="2" s="1"/>
  <c r="J28" i="2"/>
  <c r="D28" i="2" s="1"/>
  <c r="H29" i="2"/>
  <c r="B29" i="2" s="1"/>
  <c r="I29" i="2"/>
  <c r="C29" i="2" s="1"/>
  <c r="J29" i="2"/>
  <c r="D29" i="2" s="1"/>
  <c r="I23" i="2"/>
  <c r="C23" i="2" s="1"/>
  <c r="J23" i="2"/>
  <c r="D23" i="2" s="1"/>
  <c r="H23" i="2"/>
  <c r="B23" i="2" s="1"/>
  <c r="C17" i="2"/>
  <c r="D17" i="2"/>
  <c r="C12" i="2"/>
  <c r="D12" i="2"/>
  <c r="C13" i="2"/>
  <c r="D13" i="2"/>
  <c r="C9" i="2"/>
  <c r="D9" i="2"/>
  <c r="C10" i="2"/>
  <c r="D10" i="2"/>
  <c r="C6" i="2"/>
  <c r="D6" i="2"/>
  <c r="C7" i="2"/>
  <c r="D7" i="2"/>
  <c r="B17" i="2"/>
  <c r="B13" i="2"/>
  <c r="B12" i="2"/>
  <c r="B10" i="2"/>
  <c r="B9" i="2"/>
  <c r="B6" i="2"/>
  <c r="B7" i="2"/>
  <c r="K12" i="2"/>
  <c r="F12" i="2" s="1"/>
  <c r="F9" i="2"/>
  <c r="F6" i="2"/>
  <c r="F7" i="2"/>
  <c r="F10" i="2"/>
  <c r="K13" i="2"/>
  <c r="F13" i="2" s="1"/>
  <c r="K17" i="2"/>
  <c r="F17" i="2" s="1"/>
  <c r="I15" i="2"/>
  <c r="J15" i="2"/>
  <c r="H15" i="2"/>
  <c r="I16" i="2"/>
  <c r="J16" i="2"/>
  <c r="H16" i="2"/>
  <c r="E74" i="1"/>
  <c r="E80" i="1" s="1"/>
  <c r="E73" i="1"/>
  <c r="E71" i="1"/>
  <c r="E70" i="1"/>
  <c r="E68" i="1"/>
  <c r="E77" i="1" s="1"/>
  <c r="E67" i="1"/>
  <c r="C80" i="1"/>
  <c r="D80" i="1"/>
  <c r="C79" i="1"/>
  <c r="D79" i="1"/>
  <c r="C77" i="1"/>
  <c r="D77" i="1"/>
  <c r="D76" i="1"/>
  <c r="C76" i="1"/>
  <c r="B80" i="1"/>
  <c r="B79" i="1"/>
  <c r="B77" i="1"/>
  <c r="B76" i="1"/>
  <c r="E61" i="1"/>
  <c r="E60" i="1"/>
  <c r="E59" i="1"/>
  <c r="E58" i="1"/>
  <c r="E57" i="1"/>
  <c r="E56" i="1"/>
  <c r="E55" i="1"/>
  <c r="E48" i="1"/>
  <c r="E49" i="1"/>
  <c r="E50" i="1"/>
  <c r="E51" i="1"/>
  <c r="E52" i="1"/>
  <c r="E53" i="1"/>
  <c r="E47" i="1"/>
  <c r="E40" i="1"/>
  <c r="E41" i="1"/>
  <c r="E42" i="1"/>
  <c r="E43" i="1"/>
  <c r="E44" i="1"/>
  <c r="E45" i="1"/>
  <c r="E39" i="1"/>
  <c r="E57" i="2" l="1"/>
  <c r="C16" i="2"/>
  <c r="D15" i="2"/>
  <c r="E51" i="2"/>
  <c r="E56" i="2"/>
  <c r="E52" i="2"/>
  <c r="E53" i="2"/>
  <c r="E55" i="2"/>
  <c r="E43" i="2"/>
  <c r="C15" i="2"/>
  <c r="E7" i="2"/>
  <c r="K36" i="2"/>
  <c r="F36" i="2" s="1"/>
  <c r="E6" i="2"/>
  <c r="K27" i="2"/>
  <c r="F27" i="2" s="1"/>
  <c r="E33" i="2"/>
  <c r="E37" i="2"/>
  <c r="E23" i="2"/>
  <c r="E40" i="2"/>
  <c r="E44" i="2"/>
  <c r="E9" i="2"/>
  <c r="E32" i="2"/>
  <c r="E36" i="2"/>
  <c r="K39" i="2"/>
  <c r="F39" i="2" s="1"/>
  <c r="K43" i="2"/>
  <c r="F43" i="2" s="1"/>
  <c r="B39" i="2"/>
  <c r="E39" i="2" s="1"/>
  <c r="K42" i="2"/>
  <c r="F42" i="2" s="1"/>
  <c r="K40" i="2"/>
  <c r="F40" i="2" s="1"/>
  <c r="E12" i="2"/>
  <c r="K26" i="2"/>
  <c r="F26" i="2" s="1"/>
  <c r="K34" i="2"/>
  <c r="F34" i="2" s="1"/>
  <c r="K32" i="2"/>
  <c r="F32" i="2" s="1"/>
  <c r="K44" i="2"/>
  <c r="F44" i="2" s="1"/>
  <c r="E24" i="2"/>
  <c r="E29" i="2"/>
  <c r="E25" i="2"/>
  <c r="E31" i="2"/>
  <c r="E35" i="2"/>
  <c r="E26" i="2"/>
  <c r="E34" i="2"/>
  <c r="E28" i="2"/>
  <c r="E41" i="2"/>
  <c r="E45" i="2"/>
  <c r="K29" i="2"/>
  <c r="F29" i="2" s="1"/>
  <c r="K25" i="2"/>
  <c r="F25" i="2" s="1"/>
  <c r="K23" i="2"/>
  <c r="F23" i="2" s="1"/>
  <c r="K28" i="2"/>
  <c r="F28" i="2" s="1"/>
  <c r="K24" i="2"/>
  <c r="F24" i="2" s="1"/>
  <c r="K33" i="2"/>
  <c r="F33" i="2" s="1"/>
  <c r="K37" i="2"/>
  <c r="F37" i="2" s="1"/>
  <c r="K41" i="2"/>
  <c r="F41" i="2" s="1"/>
  <c r="K45" i="2"/>
  <c r="F45" i="2" s="1"/>
  <c r="B27" i="2"/>
  <c r="E27" i="2" s="1"/>
  <c r="B42" i="2"/>
  <c r="E42" i="2" s="1"/>
  <c r="K31" i="2"/>
  <c r="F31" i="2" s="1"/>
  <c r="K35" i="2"/>
  <c r="F35" i="2" s="1"/>
  <c r="E13" i="2"/>
  <c r="B15" i="2"/>
  <c r="E17" i="2"/>
  <c r="E10" i="2"/>
  <c r="D16" i="2"/>
  <c r="K16" i="2"/>
  <c r="F16" i="2" s="1"/>
  <c r="K15" i="2"/>
  <c r="F15" i="2" s="1"/>
  <c r="B16" i="2"/>
  <c r="E76" i="1"/>
  <c r="E79" i="1"/>
  <c r="E15" i="2" l="1"/>
  <c r="E16" i="2"/>
  <c r="E19" i="1" l="1"/>
  <c r="E20" i="1"/>
  <c r="E21" i="1"/>
  <c r="E22" i="1"/>
  <c r="E23" i="1"/>
  <c r="E18" i="1"/>
  <c r="E12" i="1"/>
  <c r="E13" i="1"/>
  <c r="E14" i="1"/>
  <c r="E15" i="1"/>
  <c r="E16" i="1"/>
  <c r="E11" i="1"/>
  <c r="E7" i="1"/>
  <c r="E8" i="1"/>
  <c r="E9" i="1"/>
  <c r="E6" i="1"/>
  <c r="C26" i="1" l="1"/>
  <c r="D26" i="1"/>
  <c r="E26" i="1"/>
  <c r="C32" i="1" l="1"/>
  <c r="D32" i="1"/>
  <c r="E32" i="1"/>
  <c r="C33" i="1"/>
  <c r="D33" i="1"/>
  <c r="E33" i="1"/>
  <c r="B33" i="1"/>
  <c r="B32" i="1"/>
  <c r="C31" i="1"/>
  <c r="D31" i="1"/>
  <c r="E31" i="1"/>
  <c r="B31" i="1"/>
  <c r="C30" i="1"/>
  <c r="D30" i="1"/>
  <c r="E30" i="1"/>
  <c r="B30" i="1"/>
  <c r="C27" i="1"/>
  <c r="D27" i="1"/>
  <c r="E27" i="1"/>
  <c r="C28" i="1"/>
  <c r="D28" i="1"/>
  <c r="E28" i="1"/>
  <c r="B28" i="1"/>
  <c r="B27" i="1"/>
  <c r="B26" i="1"/>
  <c r="C25" i="1"/>
  <c r="D25" i="1"/>
  <c r="E25" i="1"/>
  <c r="B25" i="1"/>
</calcChain>
</file>

<file path=xl/sharedStrings.xml><?xml version="1.0" encoding="utf-8"?>
<sst xmlns="http://schemas.openxmlformats.org/spreadsheetml/2006/main" count="713" uniqueCount="103">
  <si>
    <t>Type aktiviteter</t>
  </si>
  <si>
    <t>NLSH Bodø</t>
  </si>
  <si>
    <t>NLSH Vesterålen</t>
  </si>
  <si>
    <t>NLSH Lofoten</t>
  </si>
  <si>
    <t>Sum NLSH</t>
  </si>
  <si>
    <t>Døgnopphold</t>
  </si>
  <si>
    <t>Liggedøgn</t>
  </si>
  <si>
    <t>Dagopphold</t>
  </si>
  <si>
    <t>Poliklinikk</t>
  </si>
  <si>
    <t>Framskrevet 2030</t>
  </si>
  <si>
    <t>Liggedøgn normalseng</t>
  </si>
  <si>
    <t>Liggedøgn observasjon</t>
  </si>
  <si>
    <t>Liggedøgn pasienthotell</t>
  </si>
  <si>
    <t>Prosentendring 2014-2030</t>
  </si>
  <si>
    <t>Aktivitetstall 2015</t>
  </si>
  <si>
    <t>Aktivitet 2015</t>
  </si>
  <si>
    <t>Dialyse</t>
  </si>
  <si>
    <t>700-DRG-er (ekskl ØNH)</t>
  </si>
  <si>
    <t>700-DRG-er ØNH</t>
  </si>
  <si>
    <t>800-DRG-er (ekskl str og kje)</t>
  </si>
  <si>
    <t>Annen poliklinikk</t>
  </si>
  <si>
    <t>Stråleterapi</t>
  </si>
  <si>
    <t>Kjemoterapi</t>
  </si>
  <si>
    <t>Aktivitet 2030</t>
  </si>
  <si>
    <t>Kir DRG-døgn</t>
  </si>
  <si>
    <t>Kir DRG -dag</t>
  </si>
  <si>
    <t>Kirurgisk DRG 2030</t>
  </si>
  <si>
    <t>Kirurgisk DRG 2015</t>
  </si>
  <si>
    <t>Prosentendring 2015-2030</t>
  </si>
  <si>
    <t>Kapasitetsberegning antall senger NLSH HF</t>
  </si>
  <si>
    <t>Type senger</t>
  </si>
  <si>
    <t>Sum NLSH (sum av avrundet)</t>
  </si>
  <si>
    <t>Sum NLSH (avrundet sum)</t>
  </si>
  <si>
    <t>Normalsenger (85% belegg)</t>
  </si>
  <si>
    <t>År 2030</t>
  </si>
  <si>
    <t>Observasjonssenger (75% belegg)</t>
  </si>
  <si>
    <t>Senger pasienthotell (75% belegg)</t>
  </si>
  <si>
    <t>Sum senger</t>
  </si>
  <si>
    <t>Sum senger 2015 beregnet</t>
  </si>
  <si>
    <t xml:space="preserve">Sum NLSH </t>
  </si>
  <si>
    <t>Beregnet</t>
  </si>
  <si>
    <t>Kapasitetsberegning dagbehandling og poliklinikk</t>
  </si>
  <si>
    <t>Åpningstid dager per år</t>
  </si>
  <si>
    <t>Effektiv drift timer per dag</t>
  </si>
  <si>
    <t>Timer per aktivitet</t>
  </si>
  <si>
    <t>Avrundet opp</t>
  </si>
  <si>
    <t>Kapasitetsberegning operasjonsstuer</t>
  </si>
  <si>
    <t>Type operasjonskapasitet</t>
  </si>
  <si>
    <t>Døgnkirurgi</t>
  </si>
  <si>
    <t>Antall stuer 2030</t>
  </si>
  <si>
    <t>Dagkirurgi</t>
  </si>
  <si>
    <t>Antall stuer 2015</t>
  </si>
  <si>
    <t>UNN Tromsø</t>
  </si>
  <si>
    <t>UNN Narvik</t>
  </si>
  <si>
    <t>UNN Harstad</t>
  </si>
  <si>
    <t>UNN Finnsnes</t>
  </si>
  <si>
    <t>UNN Storslett</t>
  </si>
  <si>
    <t>Sum UNN HF</t>
  </si>
  <si>
    <t>Kapasitetsberegning antall senger UNN HF</t>
  </si>
  <si>
    <t>Sum UNN (sum avrundet)</t>
  </si>
  <si>
    <t>Sum UNN (avrundet sum)</t>
  </si>
  <si>
    <t>Sum UNN</t>
  </si>
  <si>
    <t>Antakelig fornuftig å betrakte sum senger ved Finnsnes og Storslett</t>
  </si>
  <si>
    <t>Sum Finnmark-sykeh HF</t>
  </si>
  <si>
    <t>Hammerfest sykehus inkl AL og KA</t>
  </si>
  <si>
    <t>Kirkenes sykehus inkl VA</t>
  </si>
  <si>
    <t>Kapasitetsberegning antall senger FSH HF</t>
  </si>
  <si>
    <t>Sum FSH (sum avrundet)</t>
  </si>
  <si>
    <t>Sum FSH (avrundet sum)</t>
  </si>
  <si>
    <t>Sandnes-sjøen</t>
  </si>
  <si>
    <t>Mosjøen</t>
  </si>
  <si>
    <t>Mo i Rana</t>
  </si>
  <si>
    <t>Sum HSH</t>
  </si>
  <si>
    <t>Sum HSH (avrundet sum)</t>
  </si>
  <si>
    <t>Sum HSH (sum av avrundet)</t>
  </si>
  <si>
    <t>Antall episoder somatisk sektor 2015 framskrevet til 2030 og 2035 for NLSH HF</t>
  </si>
  <si>
    <t>Antall dagopphold (ekskl dagkirurgi) og polikliniske konsultasjoner somatisk sektor 2015 framskrevet til 2030 og 2035 for NLSH HF</t>
  </si>
  <si>
    <t>Antall opphold i kirurgisk DRG 2015 framskrevet til 2030 og 2035</t>
  </si>
  <si>
    <t>Framskrevet 2035</t>
  </si>
  <si>
    <t>Prosentendring 2014-2035</t>
  </si>
  <si>
    <t>Aktivitet 2035</t>
  </si>
  <si>
    <t>Kirurgisk DRG 2035</t>
  </si>
  <si>
    <t>Prosentendring 2015-2035</t>
  </si>
  <si>
    <t>År 2035</t>
  </si>
  <si>
    <t>Antall stuer 2035</t>
  </si>
  <si>
    <t>Antall dagopphold (ekskl dagkirurgi) og polikliniske konsultasjoner somatisk sektor 2015 framskrevet til 2030 og 2035 for UNN HF</t>
  </si>
  <si>
    <t>Antall episoder somatisk sektor 2015 framskrevet til 2030 og 2035 for UNN HF</t>
  </si>
  <si>
    <t>Antall episoder somatisk sektor 2015 framskrevet til 2030 og 2035 for FSH HF</t>
  </si>
  <si>
    <t>Antall dagopphold (ekskl dagkirurgi) og polikliniske konsultasjoner somatisk sektor 2015 framskrevet til 2030 og 2035 for FSH HF</t>
  </si>
  <si>
    <t>Antall episoder somatisk sektor 2015 framskrevet til 2030 og 2035 for HSH HF</t>
  </si>
  <si>
    <t>Antall dagopphold (ekskl dagkirurgi) og polikliniske konsultasjoner somatisk sektor 2015 framskrevet til 2030 og 2035 for HSH HF</t>
  </si>
  <si>
    <t>Kapasitetsberegning antall senger HSH HF</t>
  </si>
  <si>
    <t>Den demografiske framskrivingen er basert på middels verdier på de fire faktorene i befolkningsframskrivingen (alternativ MMMM).</t>
  </si>
  <si>
    <t>De fire faktorene i befolkningsframskrivingen er: Fruktbarhet, levealder, innenlands flytting og innvandring.</t>
  </si>
  <si>
    <t>Det er ikke mulig å identifisere hvor mange av liggedøgnene i 2015 som har vært i observasjonsenhet eller i pasienthotell i NPR-data.</t>
  </si>
  <si>
    <r>
      <t xml:space="preserve">Dette betyr at framskrevne liggedøgn i </t>
    </r>
    <r>
      <rPr>
        <b/>
        <sz val="14"/>
        <color rgb="FFFF0000"/>
        <rFont val="Calibri"/>
        <family val="2"/>
        <scheme val="minor"/>
      </rPr>
      <t>observasjonsenheter</t>
    </r>
    <r>
      <rPr>
        <b/>
        <sz val="14"/>
        <color theme="1"/>
        <rFont val="Calibri"/>
        <family val="2"/>
        <scheme val="minor"/>
      </rPr>
      <t xml:space="preserve"> og/eller </t>
    </r>
    <r>
      <rPr>
        <b/>
        <sz val="14"/>
        <color rgb="FFFF0000"/>
        <rFont val="Calibri"/>
        <family val="2"/>
        <scheme val="minor"/>
      </rPr>
      <t xml:space="preserve">pasienthotell </t>
    </r>
    <r>
      <rPr>
        <b/>
        <sz val="14"/>
        <color theme="1"/>
        <rFont val="Calibri"/>
        <family val="2"/>
        <scheme val="minor"/>
      </rPr>
      <t xml:space="preserve">blir noe </t>
    </r>
    <r>
      <rPr>
        <b/>
        <sz val="14"/>
        <color rgb="FFFF0000"/>
        <rFont val="Calibri"/>
        <family val="2"/>
        <scheme val="minor"/>
      </rPr>
      <t>underestimert</t>
    </r>
    <r>
      <rPr>
        <b/>
        <sz val="14"/>
        <color theme="1"/>
        <rFont val="Calibri"/>
        <family val="2"/>
        <scheme val="minor"/>
      </rPr>
      <t xml:space="preserve"> og døgn i normalseng noe </t>
    </r>
    <r>
      <rPr>
        <b/>
        <sz val="14"/>
        <color rgb="FFFF0000"/>
        <rFont val="Calibri"/>
        <family val="2"/>
        <scheme val="minor"/>
      </rPr>
      <t>overestimert</t>
    </r>
    <r>
      <rPr>
        <b/>
        <sz val="14"/>
        <color theme="1"/>
        <rFont val="Calibri"/>
        <family val="2"/>
        <scheme val="minor"/>
      </rPr>
      <t xml:space="preserve"> dersom obs.enh. og pas.hot. ble benyttet i 2015.</t>
    </r>
  </si>
  <si>
    <t>Liggedøgn intensivenhet eller tung/lett overvåkingsenhet er inkludert i liggedøgnene, men ikke mulig å identifisere i pasientdata fra NPR.</t>
  </si>
  <si>
    <t>Informasjon om framskrivingen</t>
  </si>
  <si>
    <t>Framskrivingshorisont er 2030 og 2035.</t>
  </si>
  <si>
    <t xml:space="preserve">Antall opphold i kirurgisk DRG er brukt som estimat for antall operasjoner. For døgnkirurgien er det lagt til 3 prosent på antallet opphold i kirurgisk DRG når kapasitetsbergningen gjøres. </t>
  </si>
  <si>
    <t>Dette gjøres for å ta høyde for at noen får utført mer enn ett inngrep på samme opphold.</t>
  </si>
  <si>
    <t>Basis for framskrivingen er pasientdata (avdelingsopphold) fra Norsk pasientregister (NPR) 2015 og demografiske data fra Statistisk sentralbyrå (SSB).</t>
  </si>
  <si>
    <t>Endringer utover demografisk endring tilsvarer standardfaktorene som ligger i framskrivingsmodellen.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</si>
</sst>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3" fontId="0" fillId="0" borderId="9" xfId="0" applyNumberFormat="1" applyBorder="1"/>
    <xf numFmtId="0" fontId="1" fillId="0" borderId="12" xfId="0" applyFont="1" applyBorder="1"/>
    <xf numFmtId="0" fontId="0" fillId="0" borderId="5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/>
    <xf numFmtId="1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top" wrapText="1"/>
    </xf>
    <xf numFmtId="2" fontId="0" fillId="2" borderId="0" xfId="0" applyNumberFormat="1" applyFill="1"/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3" xfId="0" applyFont="1" applyBorder="1"/>
    <xf numFmtId="0" fontId="0" fillId="0" borderId="8" xfId="0" applyBorder="1"/>
    <xf numFmtId="0" fontId="1" fillId="0" borderId="7" xfId="0" applyFont="1" applyBorder="1"/>
    <xf numFmtId="3" fontId="0" fillId="0" borderId="0" xfId="0" applyNumberFormat="1"/>
    <xf numFmtId="0" fontId="1" fillId="0" borderId="4" xfId="0" applyFont="1" applyFill="1" applyBorder="1" applyAlignment="1">
      <alignment horizontal="center" vertical="top" wrapText="1"/>
    </xf>
    <xf numFmtId="1" fontId="0" fillId="0" borderId="0" xfId="0" applyNumberFormat="1"/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3" borderId="0" xfId="0" applyFill="1"/>
    <xf numFmtId="0" fontId="1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vertical="top" wrapText="1"/>
    </xf>
    <xf numFmtId="164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tabSelected="1" workbookViewId="0">
      <selection activeCell="F24" sqref="F24"/>
    </sheetView>
  </sheetViews>
  <sheetFormatPr baseColWidth="10" defaultRowHeight="15" x14ac:dyDescent="0.25"/>
  <sheetData>
    <row r="2" spans="1:1" ht="21" x14ac:dyDescent="0.35">
      <c r="A2" s="73" t="s">
        <v>97</v>
      </c>
    </row>
    <row r="4" spans="1:1" ht="18.75" x14ac:dyDescent="0.3">
      <c r="A4" s="1" t="s">
        <v>101</v>
      </c>
    </row>
    <row r="5" spans="1:1" ht="18.75" x14ac:dyDescent="0.3">
      <c r="A5" s="1" t="s">
        <v>92</v>
      </c>
    </row>
    <row r="6" spans="1:1" ht="18.75" x14ac:dyDescent="0.3">
      <c r="A6" s="1" t="s">
        <v>93</v>
      </c>
    </row>
    <row r="7" spans="1:1" ht="18.75" x14ac:dyDescent="0.3">
      <c r="A7" s="1" t="s">
        <v>102</v>
      </c>
    </row>
    <row r="8" spans="1:1" ht="18.75" x14ac:dyDescent="0.3">
      <c r="A8" s="1" t="s">
        <v>98</v>
      </c>
    </row>
    <row r="10" spans="1:1" ht="18.75" x14ac:dyDescent="0.3">
      <c r="A10" s="1" t="s">
        <v>94</v>
      </c>
    </row>
    <row r="11" spans="1:1" ht="18.75" x14ac:dyDescent="0.3">
      <c r="A11" s="1" t="s">
        <v>95</v>
      </c>
    </row>
    <row r="12" spans="1:1" ht="18.75" x14ac:dyDescent="0.3">
      <c r="A12" s="1" t="s">
        <v>96</v>
      </c>
    </row>
    <row r="14" spans="1:1" ht="18.75" x14ac:dyDescent="0.3">
      <c r="A14" s="1" t="s">
        <v>99</v>
      </c>
    </row>
    <row r="15" spans="1:1" ht="18.75" x14ac:dyDescent="0.3">
      <c r="A15" s="1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"/>
  <sheetViews>
    <sheetView workbookViewId="0">
      <selection activeCell="I20" sqref="I20"/>
    </sheetView>
  </sheetViews>
  <sheetFormatPr baseColWidth="10" defaultRowHeight="15" x14ac:dyDescent="0.25"/>
  <cols>
    <col min="1" max="1" width="26.5703125" customWidth="1"/>
  </cols>
  <sheetData>
    <row r="2" spans="1:8" ht="18.75" x14ac:dyDescent="0.3">
      <c r="A2" s="1" t="s">
        <v>75</v>
      </c>
    </row>
    <row r="4" spans="1:8" ht="30" x14ac:dyDescent="0.25">
      <c r="A4" s="28" t="s">
        <v>0</v>
      </c>
      <c r="B4" s="3" t="s">
        <v>1</v>
      </c>
      <c r="C4" s="4" t="s">
        <v>2</v>
      </c>
      <c r="D4" s="3" t="s">
        <v>3</v>
      </c>
      <c r="E4" s="5" t="s">
        <v>4</v>
      </c>
    </row>
    <row r="5" spans="1:8" x14ac:dyDescent="0.25">
      <c r="A5" s="6" t="s">
        <v>14</v>
      </c>
      <c r="B5" s="19"/>
      <c r="C5" s="11"/>
      <c r="D5" s="19"/>
      <c r="E5" s="12"/>
    </row>
    <row r="6" spans="1:8" x14ac:dyDescent="0.25">
      <c r="A6" s="7" t="s">
        <v>5</v>
      </c>
      <c r="B6" s="9">
        <v>14568</v>
      </c>
      <c r="C6" s="14">
        <v>3847</v>
      </c>
      <c r="D6" s="9">
        <v>3197</v>
      </c>
      <c r="E6" s="24">
        <f>B6+C6+D6</f>
        <v>21612</v>
      </c>
    </row>
    <row r="7" spans="1:8" x14ac:dyDescent="0.25">
      <c r="A7" s="7" t="s">
        <v>6</v>
      </c>
      <c r="B7" s="9">
        <v>63945</v>
      </c>
      <c r="C7" s="14">
        <v>15078</v>
      </c>
      <c r="D7" s="9">
        <v>11661</v>
      </c>
      <c r="E7" s="24">
        <f t="shared" ref="E7:E9" si="0">B7+C7+D7</f>
        <v>90684</v>
      </c>
    </row>
    <row r="8" spans="1:8" x14ac:dyDescent="0.25">
      <c r="A8" s="7" t="s">
        <v>7</v>
      </c>
      <c r="B8" s="9">
        <v>5637</v>
      </c>
      <c r="C8" s="14">
        <v>2869</v>
      </c>
      <c r="D8" s="9">
        <v>2068</v>
      </c>
      <c r="E8" s="24">
        <f t="shared" si="0"/>
        <v>10574</v>
      </c>
    </row>
    <row r="9" spans="1:8" x14ac:dyDescent="0.25">
      <c r="A9" s="8" t="s">
        <v>8</v>
      </c>
      <c r="B9" s="10">
        <v>107222</v>
      </c>
      <c r="C9" s="26">
        <v>23865</v>
      </c>
      <c r="D9" s="10">
        <v>17395</v>
      </c>
      <c r="E9" s="27">
        <f t="shared" si="0"/>
        <v>148482</v>
      </c>
    </row>
    <row r="10" spans="1:8" x14ac:dyDescent="0.25">
      <c r="A10" s="6" t="s">
        <v>9</v>
      </c>
      <c r="B10" s="20"/>
      <c r="C10" s="13"/>
      <c r="D10" s="20"/>
      <c r="E10" s="25"/>
    </row>
    <row r="11" spans="1:8" x14ac:dyDescent="0.25">
      <c r="A11" s="7" t="s">
        <v>5</v>
      </c>
      <c r="B11" s="9">
        <v>15672.290854166669</v>
      </c>
      <c r="C11" s="14">
        <v>4088.6268344907407</v>
      </c>
      <c r="D11" s="9">
        <v>3288.4431406250001</v>
      </c>
      <c r="E11" s="24">
        <f>B11+C11+D11</f>
        <v>23049.36082928241</v>
      </c>
    </row>
    <row r="12" spans="1:8" x14ac:dyDescent="0.25">
      <c r="A12" s="7" t="s">
        <v>10</v>
      </c>
      <c r="B12" s="9">
        <v>67024.81881204668</v>
      </c>
      <c r="C12" s="14">
        <v>15426.013230015427</v>
      </c>
      <c r="D12" s="9">
        <v>12027.553882648534</v>
      </c>
      <c r="E12" s="24">
        <f t="shared" ref="E12:E16" si="1">B12+C12+D12</f>
        <v>94478.38592471063</v>
      </c>
      <c r="H12" s="62"/>
    </row>
    <row r="13" spans="1:8" x14ac:dyDescent="0.25">
      <c r="A13" s="7" t="s">
        <v>11</v>
      </c>
      <c r="B13" s="9">
        <v>966.2897534722224</v>
      </c>
      <c r="C13" s="14">
        <v>283.74179398148152</v>
      </c>
      <c r="D13" s="9">
        <v>261.98854340277779</v>
      </c>
      <c r="E13" s="24">
        <f t="shared" si="1"/>
        <v>1512.0200908564818</v>
      </c>
    </row>
    <row r="14" spans="1:8" x14ac:dyDescent="0.25">
      <c r="A14" s="7" t="s">
        <v>12</v>
      </c>
      <c r="B14" s="9">
        <v>5267.3405726273159</v>
      </c>
      <c r="C14" s="14">
        <v>1318.3371643518517</v>
      </c>
      <c r="D14" s="9">
        <v>839.60523061342576</v>
      </c>
      <c r="E14" s="24">
        <f t="shared" si="1"/>
        <v>7425.2829675925932</v>
      </c>
      <c r="F14" s="62"/>
    </row>
    <row r="15" spans="1:8" x14ac:dyDescent="0.25">
      <c r="A15" s="7" t="s">
        <v>7</v>
      </c>
      <c r="B15" s="9">
        <v>8393.7740659722222</v>
      </c>
      <c r="C15" s="14">
        <v>3678.9109687499995</v>
      </c>
      <c r="D15" s="9">
        <v>3154.6885347222219</v>
      </c>
      <c r="E15" s="24">
        <f t="shared" si="1"/>
        <v>15227.373569444442</v>
      </c>
    </row>
    <row r="16" spans="1:8" x14ac:dyDescent="0.25">
      <c r="A16" s="8" t="s">
        <v>8</v>
      </c>
      <c r="B16" s="10">
        <v>141897.81018595194</v>
      </c>
      <c r="C16" s="26">
        <v>30337.612417180269</v>
      </c>
      <c r="D16" s="10">
        <v>23770.340467136866</v>
      </c>
      <c r="E16" s="27">
        <f t="shared" si="1"/>
        <v>196005.76307026908</v>
      </c>
    </row>
    <row r="17" spans="1:7" x14ac:dyDescent="0.25">
      <c r="A17" s="6" t="s">
        <v>78</v>
      </c>
      <c r="B17" s="20"/>
      <c r="C17" s="14"/>
      <c r="D17" s="9"/>
      <c r="E17" s="24"/>
    </row>
    <row r="18" spans="1:7" x14ac:dyDescent="0.25">
      <c r="A18" s="7" t="s">
        <v>5</v>
      </c>
      <c r="B18" s="9">
        <v>15360.755736625515</v>
      </c>
      <c r="C18" s="14">
        <v>4065.8695580246908</v>
      </c>
      <c r="D18" s="9">
        <v>3261.7596842249659</v>
      </c>
      <c r="E18" s="24">
        <f>B18+C18+D18</f>
        <v>22688.384978875172</v>
      </c>
    </row>
    <row r="19" spans="1:7" x14ac:dyDescent="0.25">
      <c r="A19" s="7" t="s">
        <v>10</v>
      </c>
      <c r="B19" s="9">
        <v>64084.365754580082</v>
      </c>
      <c r="C19" s="14">
        <v>15202.132703729612</v>
      </c>
      <c r="D19" s="9">
        <v>11840.889794325556</v>
      </c>
      <c r="E19" s="24">
        <f t="shared" ref="E19:E23" si="2">B19+C19+D19</f>
        <v>91127.388252635254</v>
      </c>
    </row>
    <row r="20" spans="1:7" x14ac:dyDescent="0.25">
      <c r="A20" s="7" t="s">
        <v>11</v>
      </c>
      <c r="B20" s="9">
        <v>1262.3977818930043</v>
      </c>
      <c r="C20" s="14">
        <v>374.89084938271606</v>
      </c>
      <c r="D20" s="9">
        <v>344.81794540466393</v>
      </c>
      <c r="E20" s="24">
        <f t="shared" si="2"/>
        <v>1982.1065766803845</v>
      </c>
    </row>
    <row r="21" spans="1:7" x14ac:dyDescent="0.25">
      <c r="A21" s="7" t="s">
        <v>12</v>
      </c>
      <c r="B21" s="9">
        <v>7182.7681690672171</v>
      </c>
      <c r="C21" s="14">
        <v>1810.9539951989029</v>
      </c>
      <c r="D21" s="9">
        <v>1174.4556124828532</v>
      </c>
      <c r="E21" s="24">
        <f t="shared" si="2"/>
        <v>10168.177776748973</v>
      </c>
      <c r="F21" s="62"/>
    </row>
    <row r="22" spans="1:7" x14ac:dyDescent="0.25">
      <c r="A22" s="7" t="s">
        <v>7</v>
      </c>
      <c r="B22" s="9">
        <v>8853.7625987654319</v>
      </c>
      <c r="C22" s="14">
        <v>3638.9878765432095</v>
      </c>
      <c r="D22" s="9">
        <v>3166.760808641975</v>
      </c>
      <c r="E22" s="24">
        <f t="shared" si="2"/>
        <v>15659.511283950616</v>
      </c>
    </row>
    <row r="23" spans="1:7" x14ac:dyDescent="0.25">
      <c r="A23" s="8" t="s">
        <v>8</v>
      </c>
      <c r="B23" s="10">
        <v>150903.23576213993</v>
      </c>
      <c r="C23" s="26">
        <v>31891.501579835389</v>
      </c>
      <c r="D23" s="10">
        <v>25652.113515637859</v>
      </c>
      <c r="E23" s="27">
        <f t="shared" si="2"/>
        <v>208446.8508576132</v>
      </c>
    </row>
    <row r="24" spans="1:7" x14ac:dyDescent="0.25">
      <c r="A24" s="6" t="s">
        <v>13</v>
      </c>
      <c r="B24" s="19"/>
      <c r="C24" s="11"/>
      <c r="D24" s="19"/>
      <c r="E24" s="12"/>
    </row>
    <row r="25" spans="1:7" x14ac:dyDescent="0.25">
      <c r="A25" s="7" t="s">
        <v>5</v>
      </c>
      <c r="B25" s="21">
        <f>((B11-B6)/B6)*100</f>
        <v>7.5802502345323264</v>
      </c>
      <c r="C25" s="15">
        <f t="shared" ref="C25:E25" si="3">((C11-C6)/C6)*100</f>
        <v>6.280915895262301</v>
      </c>
      <c r="D25" s="21">
        <f t="shared" si="3"/>
        <v>2.8602796567094173</v>
      </c>
      <c r="E25" s="16">
        <f t="shared" si="3"/>
        <v>6.6507534207033592</v>
      </c>
    </row>
    <row r="26" spans="1:7" x14ac:dyDescent="0.25">
      <c r="A26" s="7" t="s">
        <v>10</v>
      </c>
      <c r="B26" s="21">
        <f t="shared" ref="B26:E26" si="4">((B12-B7)/B7)*100</f>
        <v>4.8163559497172264</v>
      </c>
      <c r="C26" s="23">
        <f t="shared" si="4"/>
        <v>2.308086152111867</v>
      </c>
      <c r="D26" s="21">
        <f t="shared" si="4"/>
        <v>3.1434172253540309</v>
      </c>
      <c r="E26" s="16">
        <f t="shared" si="4"/>
        <v>4.1841845581476669</v>
      </c>
      <c r="F26" s="23"/>
      <c r="G26" s="11"/>
    </row>
    <row r="27" spans="1:7" x14ac:dyDescent="0.25">
      <c r="A27" s="7" t="s">
        <v>7</v>
      </c>
      <c r="B27" s="21">
        <f>((B15-B8)/B8)*100</f>
        <v>48.904986091400069</v>
      </c>
      <c r="C27" s="15">
        <f t="shared" ref="C27:E27" si="5">((C15-C8)/C8)*100</f>
        <v>28.229730524573004</v>
      </c>
      <c r="D27" s="21">
        <f t="shared" si="5"/>
        <v>52.547801485600672</v>
      </c>
      <c r="E27" s="16">
        <f t="shared" si="5"/>
        <v>44.007694055650106</v>
      </c>
    </row>
    <row r="28" spans="1:7" x14ac:dyDescent="0.25">
      <c r="A28" s="8" t="s">
        <v>8</v>
      </c>
      <c r="B28" s="22">
        <f>((B16-B9)/B9)*100</f>
        <v>32.340200878506224</v>
      </c>
      <c r="C28" s="17">
        <f t="shared" ref="C28:E28" si="6">((C16-C9)/C9)*100</f>
        <v>27.121778408465406</v>
      </c>
      <c r="D28" s="22">
        <f t="shared" si="6"/>
        <v>36.650419471899205</v>
      </c>
      <c r="E28" s="18">
        <f t="shared" si="6"/>
        <v>32.006413619340449</v>
      </c>
    </row>
    <row r="29" spans="1:7" x14ac:dyDescent="0.25">
      <c r="A29" s="6" t="s">
        <v>79</v>
      </c>
      <c r="B29" s="19"/>
      <c r="C29" s="11"/>
      <c r="D29" s="19"/>
      <c r="E29" s="12"/>
    </row>
    <row r="30" spans="1:7" x14ac:dyDescent="0.25">
      <c r="A30" s="7" t="s">
        <v>5</v>
      </c>
      <c r="B30" s="21">
        <f>((B18-B6)/B6)*100</f>
        <v>5.4417609598127061</v>
      </c>
      <c r="C30" s="15">
        <f t="shared" ref="C30:E30" si="7">((C18-C6)/C6)*100</f>
        <v>5.6893568501349323</v>
      </c>
      <c r="D30" s="21">
        <f t="shared" si="7"/>
        <v>2.0256391687508883</v>
      </c>
      <c r="E30" s="16">
        <f t="shared" si="7"/>
        <v>4.9804968483952079</v>
      </c>
    </row>
    <row r="31" spans="1:7" x14ac:dyDescent="0.25">
      <c r="A31" s="7" t="s">
        <v>10</v>
      </c>
      <c r="B31" s="21">
        <f>((B19-B7)/B7)*100</f>
        <v>0.21794628912359301</v>
      </c>
      <c r="C31" s="15">
        <f t="shared" ref="C31:E31" si="8">((C19-C7)/C7)*100</f>
        <v>0.82327035236511681</v>
      </c>
      <c r="D31" s="21">
        <f t="shared" si="8"/>
        <v>1.5426618156723786</v>
      </c>
      <c r="E31" s="16">
        <f t="shared" si="8"/>
        <v>0.48893768761330947</v>
      </c>
    </row>
    <row r="32" spans="1:7" x14ac:dyDescent="0.25">
      <c r="A32" s="7" t="s">
        <v>7</v>
      </c>
      <c r="B32" s="21">
        <f>((B22-B8)/B8)*100</f>
        <v>57.065151654522474</v>
      </c>
      <c r="C32" s="15">
        <f t="shared" ref="C32:E32" si="9">((C22-C8)/C8)*100</f>
        <v>26.838197160795037</v>
      </c>
      <c r="D32" s="21">
        <f t="shared" si="9"/>
        <v>53.131567149031675</v>
      </c>
      <c r="E32" s="16">
        <f t="shared" si="9"/>
        <v>48.09448916162868</v>
      </c>
    </row>
    <row r="33" spans="1:5" x14ac:dyDescent="0.25">
      <c r="A33" s="8" t="s">
        <v>8</v>
      </c>
      <c r="B33" s="22">
        <f>((B23-B9)/B9)*100</f>
        <v>40.739060791759087</v>
      </c>
      <c r="C33" s="17">
        <f t="shared" ref="C33:E33" si="10">((C23-C9)/C9)*100</f>
        <v>33.632941880726541</v>
      </c>
      <c r="D33" s="22">
        <f t="shared" si="10"/>
        <v>47.468315697831898</v>
      </c>
      <c r="E33" s="18">
        <f t="shared" si="10"/>
        <v>40.385266131661211</v>
      </c>
    </row>
    <row r="35" spans="1:5" ht="18.75" x14ac:dyDescent="0.3">
      <c r="A35" s="1" t="s">
        <v>76</v>
      </c>
    </row>
    <row r="37" spans="1:5" ht="30" x14ac:dyDescent="0.25">
      <c r="A37" s="28" t="s">
        <v>0</v>
      </c>
      <c r="B37" s="3" t="s">
        <v>1</v>
      </c>
      <c r="C37" s="4" t="s">
        <v>2</v>
      </c>
      <c r="D37" s="3" t="s">
        <v>3</v>
      </c>
      <c r="E37" s="5" t="s">
        <v>4</v>
      </c>
    </row>
    <row r="38" spans="1:5" x14ac:dyDescent="0.25">
      <c r="A38" s="29" t="s">
        <v>15</v>
      </c>
      <c r="B38" s="19"/>
      <c r="C38" s="11"/>
      <c r="D38" s="19"/>
      <c r="E38" s="12"/>
    </row>
    <row r="39" spans="1:5" x14ac:dyDescent="0.25">
      <c r="A39" s="30" t="s">
        <v>16</v>
      </c>
      <c r="B39" s="9">
        <v>2346</v>
      </c>
      <c r="C39" s="14">
        <v>1863</v>
      </c>
      <c r="D39" s="9">
        <v>1559</v>
      </c>
      <c r="E39" s="24">
        <f>B39+C39+D39</f>
        <v>5768</v>
      </c>
    </row>
    <row r="40" spans="1:5" x14ac:dyDescent="0.25">
      <c r="A40" s="7" t="s">
        <v>17</v>
      </c>
      <c r="B40" s="9">
        <v>3010</v>
      </c>
      <c r="C40" s="14">
        <v>1307</v>
      </c>
      <c r="D40" s="9">
        <v>1049</v>
      </c>
      <c r="E40" s="24">
        <f t="shared" ref="E40:E45" si="11">B40+C40+D40</f>
        <v>5366</v>
      </c>
    </row>
    <row r="41" spans="1:5" x14ac:dyDescent="0.25">
      <c r="A41" s="7" t="s">
        <v>18</v>
      </c>
      <c r="B41" s="9">
        <v>644</v>
      </c>
      <c r="C41" s="14">
        <v>25</v>
      </c>
      <c r="D41" s="9">
        <v>72</v>
      </c>
      <c r="E41" s="24">
        <f t="shared" si="11"/>
        <v>741</v>
      </c>
    </row>
    <row r="42" spans="1:5" x14ac:dyDescent="0.25">
      <c r="A42" s="7" t="s">
        <v>19</v>
      </c>
      <c r="B42" s="9">
        <v>19905</v>
      </c>
      <c r="C42" s="14">
        <v>2678</v>
      </c>
      <c r="D42" s="9">
        <v>3399</v>
      </c>
      <c r="E42" s="24">
        <f t="shared" si="11"/>
        <v>25982</v>
      </c>
    </row>
    <row r="43" spans="1:5" x14ac:dyDescent="0.25">
      <c r="A43" s="7" t="s">
        <v>20</v>
      </c>
      <c r="B43" s="9">
        <v>78374</v>
      </c>
      <c r="C43" s="14">
        <v>19177</v>
      </c>
      <c r="D43" s="9">
        <v>12431</v>
      </c>
      <c r="E43" s="24">
        <f t="shared" si="11"/>
        <v>109982</v>
      </c>
    </row>
    <row r="44" spans="1:5" x14ac:dyDescent="0.25">
      <c r="A44" s="7" t="s">
        <v>21</v>
      </c>
      <c r="B44" s="9">
        <v>2631</v>
      </c>
      <c r="C44" s="14">
        <v>0</v>
      </c>
      <c r="D44" s="9">
        <v>0</v>
      </c>
      <c r="E44" s="24">
        <f t="shared" si="11"/>
        <v>2631</v>
      </c>
    </row>
    <row r="45" spans="1:5" x14ac:dyDescent="0.25">
      <c r="A45" s="8" t="s">
        <v>22</v>
      </c>
      <c r="B45" s="10">
        <v>2658</v>
      </c>
      <c r="C45" s="26">
        <v>678</v>
      </c>
      <c r="D45" s="10">
        <v>444</v>
      </c>
      <c r="E45" s="27">
        <f t="shared" si="11"/>
        <v>3780</v>
      </c>
    </row>
    <row r="46" spans="1:5" x14ac:dyDescent="0.25">
      <c r="A46" s="29" t="s">
        <v>23</v>
      </c>
      <c r="B46" s="9"/>
      <c r="C46" s="14"/>
      <c r="D46" s="9"/>
      <c r="E46" s="31"/>
    </row>
    <row r="47" spans="1:5" x14ac:dyDescent="0.25">
      <c r="A47" s="30" t="s">
        <v>16</v>
      </c>
      <c r="B47" s="9">
        <v>4174.895833333333</v>
      </c>
      <c r="C47" s="14">
        <v>2502.052083333333</v>
      </c>
      <c r="D47" s="9">
        <v>2520.9166666666665</v>
      </c>
      <c r="E47" s="24">
        <f>B47+C47+D47</f>
        <v>9197.8645833333321</v>
      </c>
    </row>
    <row r="48" spans="1:5" x14ac:dyDescent="0.25">
      <c r="A48" s="7" t="s">
        <v>17</v>
      </c>
      <c r="B48" s="9">
        <v>4100.1462331353132</v>
      </c>
      <c r="C48" s="14">
        <v>1791.0085407895281</v>
      </c>
      <c r="D48" s="9">
        <v>1502.7739072917002</v>
      </c>
      <c r="E48" s="24">
        <f t="shared" ref="E48:E53" si="12">B48+C48+D48</f>
        <v>7393.9286812165419</v>
      </c>
    </row>
    <row r="49" spans="1:5" x14ac:dyDescent="0.25">
      <c r="A49" s="7" t="s">
        <v>18</v>
      </c>
      <c r="B49" s="9">
        <v>741.6610359567668</v>
      </c>
      <c r="C49" s="14">
        <v>32.667857538842128</v>
      </c>
      <c r="D49" s="9">
        <v>86.074725141763636</v>
      </c>
      <c r="E49" s="24">
        <f t="shared" si="12"/>
        <v>860.40361863737257</v>
      </c>
    </row>
    <row r="50" spans="1:5" x14ac:dyDescent="0.25">
      <c r="A50" s="7" t="s">
        <v>19</v>
      </c>
      <c r="B50" s="9">
        <v>27326.20197650445</v>
      </c>
      <c r="C50" s="14">
        <v>3282.0800275963261</v>
      </c>
      <c r="D50" s="9">
        <v>4771.6977120139227</v>
      </c>
      <c r="E50" s="24">
        <f t="shared" si="12"/>
        <v>35379.9797161147</v>
      </c>
    </row>
    <row r="51" spans="1:5" x14ac:dyDescent="0.25">
      <c r="A51" s="7" t="s">
        <v>20</v>
      </c>
      <c r="B51" s="9">
        <v>102274.44874204719</v>
      </c>
      <c r="C51" s="14">
        <v>24358.12689403335</v>
      </c>
      <c r="D51" s="9">
        <v>16845.336831022811</v>
      </c>
      <c r="E51" s="24">
        <f t="shared" si="12"/>
        <v>143477.91246710334</v>
      </c>
    </row>
    <row r="52" spans="1:5" x14ac:dyDescent="0.25">
      <c r="A52" s="7" t="s">
        <v>21</v>
      </c>
      <c r="B52" s="9">
        <v>3921.1033333333339</v>
      </c>
      <c r="C52" s="14">
        <v>0</v>
      </c>
      <c r="D52" s="9">
        <v>0</v>
      </c>
      <c r="E52" s="24">
        <f t="shared" si="12"/>
        <v>3921.1033333333339</v>
      </c>
    </row>
    <row r="53" spans="1:5" x14ac:dyDescent="0.25">
      <c r="A53" s="8" t="s">
        <v>22</v>
      </c>
      <c r="B53" s="10">
        <v>3534.2488649749375</v>
      </c>
      <c r="C53" s="26">
        <v>873.72909722222209</v>
      </c>
      <c r="D53" s="10">
        <v>564.45729166666661</v>
      </c>
      <c r="E53" s="27">
        <f t="shared" si="12"/>
        <v>4972.4352538638259</v>
      </c>
    </row>
    <row r="54" spans="1:5" x14ac:dyDescent="0.25">
      <c r="A54" s="29" t="s">
        <v>80</v>
      </c>
      <c r="B54" s="9"/>
      <c r="C54" s="14"/>
      <c r="D54" s="9"/>
      <c r="E54" s="31"/>
    </row>
    <row r="55" spans="1:5" x14ac:dyDescent="0.25">
      <c r="A55" s="30" t="s">
        <v>16</v>
      </c>
      <c r="B55" s="9">
        <v>4377.3677777777775</v>
      </c>
      <c r="C55" s="14">
        <v>2414.2455555555553</v>
      </c>
      <c r="D55" s="9">
        <v>2504.9388888888889</v>
      </c>
      <c r="E55" s="24">
        <f>B55+C55+D55</f>
        <v>9296.5522222222207</v>
      </c>
    </row>
    <row r="56" spans="1:5" x14ac:dyDescent="0.25">
      <c r="A56" s="7" t="s">
        <v>17</v>
      </c>
      <c r="B56" s="9">
        <v>4407.953972753915</v>
      </c>
      <c r="C56" s="14">
        <v>1917.6675382710214</v>
      </c>
      <c r="D56" s="9">
        <v>1628.4117340046798</v>
      </c>
      <c r="E56" s="24">
        <f t="shared" ref="E56:E61" si="13">B56+C56+D56</f>
        <v>7954.0332450296155</v>
      </c>
    </row>
    <row r="57" spans="1:5" x14ac:dyDescent="0.25">
      <c r="A57" s="7" t="s">
        <v>18</v>
      </c>
      <c r="B57" s="9">
        <v>752.33544436310603</v>
      </c>
      <c r="C57" s="14">
        <v>34.1831719285329</v>
      </c>
      <c r="D57" s="9">
        <v>89.006326409698715</v>
      </c>
      <c r="E57" s="24">
        <f t="shared" si="13"/>
        <v>875.52494270133775</v>
      </c>
    </row>
    <row r="58" spans="1:5" x14ac:dyDescent="0.25">
      <c r="A58" s="7" t="s">
        <v>19</v>
      </c>
      <c r="B58" s="9">
        <v>29514.30836853759</v>
      </c>
      <c r="C58" s="14">
        <v>3427.2977284935951</v>
      </c>
      <c r="D58" s="9">
        <v>5200.1732447289014</v>
      </c>
      <c r="E58" s="24">
        <f t="shared" si="13"/>
        <v>38141.779341760084</v>
      </c>
    </row>
    <row r="59" spans="1:5" x14ac:dyDescent="0.25">
      <c r="A59" s="7" t="s">
        <v>20</v>
      </c>
      <c r="B59" s="9">
        <v>108438.88065540482</v>
      </c>
      <c r="C59" s="14">
        <v>25604.959313981748</v>
      </c>
      <c r="D59" s="9">
        <v>18122.630852469891</v>
      </c>
      <c r="E59" s="24">
        <f t="shared" si="13"/>
        <v>152166.47082185646</v>
      </c>
    </row>
    <row r="60" spans="1:5" x14ac:dyDescent="0.25">
      <c r="A60" s="7" t="s">
        <v>21</v>
      </c>
      <c r="B60" s="9">
        <v>4185.7555555555555</v>
      </c>
      <c r="C60" s="14">
        <v>0</v>
      </c>
      <c r="D60" s="9">
        <v>0</v>
      </c>
      <c r="E60" s="24">
        <f t="shared" si="13"/>
        <v>4185.7555555555555</v>
      </c>
    </row>
    <row r="61" spans="1:5" x14ac:dyDescent="0.25">
      <c r="A61" s="8" t="s">
        <v>22</v>
      </c>
      <c r="B61" s="10">
        <v>3604.0017655249235</v>
      </c>
      <c r="C61" s="26">
        <v>907.39382716049386</v>
      </c>
      <c r="D61" s="10">
        <v>611.89135802469139</v>
      </c>
      <c r="E61" s="27">
        <f t="shared" si="13"/>
        <v>5123.2869507101095</v>
      </c>
    </row>
    <row r="63" spans="1:5" ht="18.75" x14ac:dyDescent="0.3">
      <c r="A63" s="1" t="s">
        <v>77</v>
      </c>
    </row>
    <row r="65" spans="1:5" ht="30" x14ac:dyDescent="0.25">
      <c r="A65" s="28" t="s">
        <v>0</v>
      </c>
      <c r="B65" s="3" t="s">
        <v>1</v>
      </c>
      <c r="C65" s="4" t="s">
        <v>2</v>
      </c>
      <c r="D65" s="3" t="s">
        <v>3</v>
      </c>
      <c r="E65" s="5" t="s">
        <v>4</v>
      </c>
    </row>
    <row r="66" spans="1:5" x14ac:dyDescent="0.25">
      <c r="A66" s="32" t="s">
        <v>27</v>
      </c>
      <c r="B66" s="19"/>
      <c r="C66" s="11"/>
      <c r="D66" s="19"/>
      <c r="E66" s="12"/>
    </row>
    <row r="67" spans="1:5" x14ac:dyDescent="0.25">
      <c r="A67" s="33" t="s">
        <v>24</v>
      </c>
      <c r="B67" s="20">
        <v>3476</v>
      </c>
      <c r="C67" s="13">
        <v>612</v>
      </c>
      <c r="D67" s="20">
        <v>370</v>
      </c>
      <c r="E67" s="24">
        <f>B67+C67+D67</f>
        <v>4458</v>
      </c>
    </row>
    <row r="68" spans="1:5" x14ac:dyDescent="0.25">
      <c r="A68" s="8" t="s">
        <v>25</v>
      </c>
      <c r="B68" s="34">
        <v>3291</v>
      </c>
      <c r="C68" s="35">
        <v>1006</v>
      </c>
      <c r="D68" s="34">
        <v>509</v>
      </c>
      <c r="E68" s="27">
        <f>B68+C68+D68</f>
        <v>4806</v>
      </c>
    </row>
    <row r="69" spans="1:5" x14ac:dyDescent="0.25">
      <c r="A69" s="6" t="s">
        <v>26</v>
      </c>
      <c r="B69" s="20"/>
      <c r="C69" s="13"/>
      <c r="D69" s="20"/>
      <c r="E69" s="24"/>
    </row>
    <row r="70" spans="1:5" x14ac:dyDescent="0.25">
      <c r="A70" s="33" t="s">
        <v>24</v>
      </c>
      <c r="B70" s="36">
        <v>4214.6690173611105</v>
      </c>
      <c r="C70" s="37">
        <v>697.01219791666665</v>
      </c>
      <c r="D70" s="36">
        <v>416.41779861111104</v>
      </c>
      <c r="E70" s="24">
        <f>B70+C70+D70</f>
        <v>5328.0990138888883</v>
      </c>
    </row>
    <row r="71" spans="1:5" x14ac:dyDescent="0.25">
      <c r="A71" s="8" t="s">
        <v>25</v>
      </c>
      <c r="B71" s="38">
        <v>4218.8782326388882</v>
      </c>
      <c r="C71" s="39">
        <v>1176.8588854166667</v>
      </c>
      <c r="D71" s="38">
        <v>633.7718680555555</v>
      </c>
      <c r="E71" s="27">
        <f>B71+C71+D71</f>
        <v>6029.5089861111101</v>
      </c>
    </row>
    <row r="72" spans="1:5" x14ac:dyDescent="0.25">
      <c r="A72" s="6" t="s">
        <v>81</v>
      </c>
      <c r="B72" s="20"/>
      <c r="C72" s="13"/>
      <c r="D72" s="20"/>
      <c r="E72" s="24"/>
    </row>
    <row r="73" spans="1:5" x14ac:dyDescent="0.25">
      <c r="A73" s="33" t="s">
        <v>24</v>
      </c>
      <c r="B73" s="36">
        <v>4348.0420679012341</v>
      </c>
      <c r="C73" s="37">
        <v>713.27845679012353</v>
      </c>
      <c r="D73" s="36">
        <v>429.54274691358029</v>
      </c>
      <c r="E73" s="24">
        <f>B73+C73+D73</f>
        <v>5490.8632716049378</v>
      </c>
    </row>
    <row r="74" spans="1:5" x14ac:dyDescent="0.25">
      <c r="A74" s="8" t="s">
        <v>25</v>
      </c>
      <c r="B74" s="38">
        <v>4476.3948209876544</v>
      </c>
      <c r="C74" s="39">
        <v>1224.7423209876542</v>
      </c>
      <c r="D74" s="38">
        <v>661.82191975308638</v>
      </c>
      <c r="E74" s="27">
        <f>B74+C74+D74</f>
        <v>6362.9590617283948</v>
      </c>
    </row>
    <row r="75" spans="1:5" x14ac:dyDescent="0.25">
      <c r="A75" s="6" t="s">
        <v>28</v>
      </c>
      <c r="B75" s="20"/>
      <c r="C75" s="11"/>
      <c r="D75" s="19"/>
      <c r="E75" s="12"/>
    </row>
    <row r="76" spans="1:5" x14ac:dyDescent="0.25">
      <c r="A76" s="33" t="s">
        <v>24</v>
      </c>
      <c r="B76" s="21">
        <f>((B70-B67)/B67)*100</f>
        <v>21.250547104750016</v>
      </c>
      <c r="C76" s="21">
        <f>((C70-C67)/C67)*100</f>
        <v>13.89088201252723</v>
      </c>
      <c r="D76" s="21">
        <f>((D70-D67)/D67)*100</f>
        <v>12.545350975975955</v>
      </c>
      <c r="E76" s="21">
        <f>((E70-E67)/E67)*100</f>
        <v>19.517698831065239</v>
      </c>
    </row>
    <row r="77" spans="1:5" x14ac:dyDescent="0.25">
      <c r="A77" s="8" t="s">
        <v>25</v>
      </c>
      <c r="B77" s="22">
        <f>((B71-B68)/B68)*100</f>
        <v>28.194416063168891</v>
      </c>
      <c r="C77" s="22">
        <f t="shared" ref="C77:E77" si="14">((C71-C68)/C68)*100</f>
        <v>16.983984633863486</v>
      </c>
      <c r="D77" s="22">
        <f t="shared" si="14"/>
        <v>24.513137142545286</v>
      </c>
      <c r="E77" s="22">
        <f t="shared" si="14"/>
        <v>25.4579481088454</v>
      </c>
    </row>
    <row r="78" spans="1:5" x14ac:dyDescent="0.25">
      <c r="A78" s="6" t="s">
        <v>82</v>
      </c>
      <c r="B78" s="21"/>
      <c r="C78" s="15"/>
      <c r="D78" s="21"/>
      <c r="E78" s="16"/>
    </row>
    <row r="79" spans="1:5" x14ac:dyDescent="0.25">
      <c r="A79" s="33" t="s">
        <v>24</v>
      </c>
      <c r="B79" s="21">
        <f>((B73-B67)/B67)*100</f>
        <v>25.087516337780038</v>
      </c>
      <c r="C79" s="21">
        <f t="shared" ref="C79:E79" si="15">((C73-C67)/C67)*100</f>
        <v>16.54876744936659</v>
      </c>
      <c r="D79" s="21">
        <f t="shared" si="15"/>
        <v>16.092634300967646</v>
      </c>
      <c r="E79" s="21">
        <f t="shared" si="15"/>
        <v>23.168758896476845</v>
      </c>
    </row>
    <row r="80" spans="1:5" x14ac:dyDescent="0.25">
      <c r="A80" s="8" t="s">
        <v>25</v>
      </c>
      <c r="B80" s="22">
        <f>((B74-B68)/B68)*100</f>
        <v>36.019289607646741</v>
      </c>
      <c r="C80" s="22">
        <f t="shared" ref="C80:E80" si="16">((C74-C68)/C68)*100</f>
        <v>21.743769481874178</v>
      </c>
      <c r="D80" s="22">
        <f t="shared" si="16"/>
        <v>30.023952800213433</v>
      </c>
      <c r="E80" s="22">
        <f t="shared" si="16"/>
        <v>32.39615192942977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M57" sqref="M57"/>
    </sheetView>
  </sheetViews>
  <sheetFormatPr baseColWidth="10" defaultRowHeight="15" x14ac:dyDescent="0.25"/>
  <cols>
    <col min="1" max="1" width="33.5703125" customWidth="1"/>
  </cols>
  <sheetData>
    <row r="2" spans="1:11" ht="18.75" x14ac:dyDescent="0.3">
      <c r="A2" s="1" t="s">
        <v>29</v>
      </c>
    </row>
    <row r="3" spans="1:11" x14ac:dyDescent="0.25">
      <c r="B3" t="s">
        <v>45</v>
      </c>
      <c r="H3" t="s">
        <v>40</v>
      </c>
    </row>
    <row r="4" spans="1:11" ht="45" x14ac:dyDescent="0.25">
      <c r="A4" s="41" t="s">
        <v>30</v>
      </c>
      <c r="B4" s="3" t="s">
        <v>1</v>
      </c>
      <c r="C4" s="4" t="s">
        <v>2</v>
      </c>
      <c r="D4" s="3" t="s">
        <v>3</v>
      </c>
      <c r="E4" s="42" t="s">
        <v>31</v>
      </c>
      <c r="F4" s="42" t="s">
        <v>32</v>
      </c>
      <c r="H4" s="3" t="s">
        <v>1</v>
      </c>
      <c r="I4" s="4" t="s">
        <v>2</v>
      </c>
      <c r="J4" s="3" t="s">
        <v>3</v>
      </c>
      <c r="K4" s="42" t="s">
        <v>39</v>
      </c>
    </row>
    <row r="5" spans="1:11" x14ac:dyDescent="0.25">
      <c r="A5" s="32" t="s">
        <v>33</v>
      </c>
      <c r="B5" s="19"/>
      <c r="C5" s="11"/>
      <c r="D5" s="19"/>
      <c r="E5" s="11"/>
      <c r="F5" s="19"/>
      <c r="H5" s="19"/>
      <c r="I5" s="11"/>
      <c r="J5" s="19"/>
      <c r="K5" s="12"/>
    </row>
    <row r="6" spans="1:11" x14ac:dyDescent="0.25">
      <c r="A6" s="7" t="s">
        <v>34</v>
      </c>
      <c r="B6" s="36">
        <f>ROUNDUP(H6,0)</f>
        <v>217</v>
      </c>
      <c r="C6" s="37">
        <f t="shared" ref="C6:D7" si="0">ROUNDUP(I6,0)</f>
        <v>50</v>
      </c>
      <c r="D6" s="36">
        <f t="shared" si="0"/>
        <v>39</v>
      </c>
      <c r="E6" s="37">
        <f>B6+C6+D6</f>
        <v>306</v>
      </c>
      <c r="F6" s="36">
        <f>ROUNDUP(K6,0)</f>
        <v>305</v>
      </c>
      <c r="H6" s="21">
        <f>NLSH_Som_akt_2015!B12/(0.85*365)</f>
        <v>216.03487127170567</v>
      </c>
      <c r="I6" s="21">
        <f>NLSH_Som_akt_2015!C12/(0.85*365)</f>
        <v>49.721235229703233</v>
      </c>
      <c r="J6" s="21">
        <f>NLSH_Som_akt_2015!D12/(0.85*365)</f>
        <v>38.767296962606068</v>
      </c>
      <c r="K6" s="21">
        <f>H6+I6+J6</f>
        <v>304.52340346401496</v>
      </c>
    </row>
    <row r="7" spans="1:11" x14ac:dyDescent="0.25">
      <c r="A7" s="8" t="s">
        <v>83</v>
      </c>
      <c r="B7" s="38">
        <f>ROUNDUP(H7,0)</f>
        <v>207</v>
      </c>
      <c r="C7" s="39">
        <f t="shared" si="0"/>
        <v>49</v>
      </c>
      <c r="D7" s="38">
        <f t="shared" si="0"/>
        <v>39</v>
      </c>
      <c r="E7" s="39">
        <f>B7+C7+D7</f>
        <v>295</v>
      </c>
      <c r="F7" s="38">
        <f>ROUNDUP(K7,0)</f>
        <v>294</v>
      </c>
      <c r="H7" s="22">
        <f>NLSH_Som_akt_2015!B19/(0.85*365)</f>
        <v>206.55718212596321</v>
      </c>
      <c r="I7" s="22">
        <f>NLSH_Som_akt_2015!C19/(0.85*365)</f>
        <v>48.99962192982953</v>
      </c>
      <c r="J7" s="22">
        <f>NLSH_Som_akt_2015!D19/(0.85*365)</f>
        <v>38.16563994947802</v>
      </c>
      <c r="K7" s="22">
        <f>H7+I7+J7</f>
        <v>293.72244400527075</v>
      </c>
    </row>
    <row r="8" spans="1:11" x14ac:dyDescent="0.25">
      <c r="A8" s="6" t="s">
        <v>35</v>
      </c>
      <c r="B8" s="20"/>
      <c r="C8" s="13"/>
      <c r="D8" s="20"/>
      <c r="E8" s="13"/>
      <c r="F8" s="20"/>
      <c r="H8" s="21"/>
      <c r="I8" s="15"/>
      <c r="J8" s="21"/>
      <c r="K8" s="16"/>
    </row>
    <row r="9" spans="1:11" x14ac:dyDescent="0.25">
      <c r="A9" s="7" t="s">
        <v>34</v>
      </c>
      <c r="B9" s="20">
        <f>ROUNDUP(H9,0)</f>
        <v>4</v>
      </c>
      <c r="C9" s="13">
        <f t="shared" ref="C9:D10" si="1">ROUNDUP(I9,0)</f>
        <v>2</v>
      </c>
      <c r="D9" s="20">
        <f t="shared" si="1"/>
        <v>1</v>
      </c>
      <c r="E9" s="37">
        <f>B9+C9+D9</f>
        <v>7</v>
      </c>
      <c r="F9" s="36">
        <f>ROUNDUP(K9,0)</f>
        <v>6</v>
      </c>
      <c r="H9" s="21">
        <f>NLSH_Som_akt_2015!B13/(0.75*365)</f>
        <v>3.5298255834601733</v>
      </c>
      <c r="I9" s="21">
        <f>NLSH_Som_akt_2015!C13/(0.75*365)</f>
        <v>1.0364997040419417</v>
      </c>
      <c r="J9" s="21">
        <f>NLSH_Som_akt_2015!D13/(0.75*365)</f>
        <v>0.95703577498731618</v>
      </c>
      <c r="K9" s="16">
        <f>H9+I9+J9</f>
        <v>5.5233610624894318</v>
      </c>
    </row>
    <row r="10" spans="1:11" x14ac:dyDescent="0.25">
      <c r="A10" s="8" t="s">
        <v>83</v>
      </c>
      <c r="B10" s="34">
        <f>ROUNDUP(H10,0)</f>
        <v>5</v>
      </c>
      <c r="C10" s="35">
        <f t="shared" si="1"/>
        <v>2</v>
      </c>
      <c r="D10" s="34">
        <f t="shared" si="1"/>
        <v>2</v>
      </c>
      <c r="E10" s="39">
        <f>B10+C10+D10</f>
        <v>9</v>
      </c>
      <c r="F10" s="38">
        <f>ROUNDUP(K10,0)</f>
        <v>8</v>
      </c>
      <c r="H10" s="22">
        <f>NLSH_Som_akt_2015!B20/(0.75*365)</f>
        <v>4.6114987466411117</v>
      </c>
      <c r="I10" s="22">
        <f>NLSH_Som_akt_2015!C20/(0.75*365)</f>
        <v>1.3694642899825245</v>
      </c>
      <c r="J10" s="22">
        <f>NLSH_Som_akt_2015!D20/(0.75*365)</f>
        <v>1.2596089329850737</v>
      </c>
      <c r="K10" s="18">
        <f>H10+I10+J10</f>
        <v>7.2405719696087107</v>
      </c>
    </row>
    <row r="11" spans="1:11" x14ac:dyDescent="0.25">
      <c r="A11" s="32" t="s">
        <v>36</v>
      </c>
      <c r="B11" s="20"/>
      <c r="C11" s="13"/>
      <c r="D11" s="20"/>
      <c r="E11" s="13"/>
      <c r="F11" s="20"/>
      <c r="H11" s="21"/>
      <c r="I11" s="15"/>
      <c r="J11" s="21"/>
      <c r="K11" s="16"/>
    </row>
    <row r="12" spans="1:11" x14ac:dyDescent="0.25">
      <c r="A12" s="7" t="s">
        <v>34</v>
      </c>
      <c r="B12" s="20">
        <f>ROUNDUP(H12,0)</f>
        <v>20</v>
      </c>
      <c r="C12" s="13">
        <f t="shared" ref="C12:D13" si="2">ROUNDUP(I12,0)</f>
        <v>5</v>
      </c>
      <c r="D12" s="20">
        <f t="shared" si="2"/>
        <v>4</v>
      </c>
      <c r="E12" s="37">
        <f>B12+C12+D12</f>
        <v>29</v>
      </c>
      <c r="F12" s="36">
        <f>ROUNDUP(K12,0)</f>
        <v>28</v>
      </c>
      <c r="H12" s="21">
        <f>NLSH_Som_akt_2015!B14/(0.75*365)</f>
        <v>19.241426749323526</v>
      </c>
      <c r="I12" s="21">
        <f>NLSH_Som_akt_2015!C14/(0.75*365)</f>
        <v>4.8158435227464906</v>
      </c>
      <c r="J12" s="21">
        <f>NLSH_Som_akt_2015!D14/(0.75*365)</f>
        <v>3.0670510707339753</v>
      </c>
      <c r="K12" s="16">
        <f t="shared" ref="K12:K16" si="3">H12+I12+J12</f>
        <v>27.124321342803992</v>
      </c>
    </row>
    <row r="13" spans="1:11" x14ac:dyDescent="0.25">
      <c r="A13" s="8" t="s">
        <v>83</v>
      </c>
      <c r="B13" s="34">
        <f>ROUNDUP(H13,0)</f>
        <v>27</v>
      </c>
      <c r="C13" s="35">
        <f t="shared" si="2"/>
        <v>7</v>
      </c>
      <c r="D13" s="34">
        <f t="shared" si="2"/>
        <v>5</v>
      </c>
      <c r="E13" s="39">
        <f>B13+C13+D13</f>
        <v>39</v>
      </c>
      <c r="F13" s="38">
        <f>ROUNDUP(K13,0)</f>
        <v>38</v>
      </c>
      <c r="H13" s="22">
        <f>NLSH_Som_akt_2015!B21/(0.75*365)</f>
        <v>26.238422535405359</v>
      </c>
      <c r="I13" s="22">
        <f>NLSH_Som_akt_2015!C21/(0.75*365)</f>
        <v>6.6153570600873168</v>
      </c>
      <c r="J13" s="22">
        <f>NLSH_Som_akt_2015!D21/(0.75*365)</f>
        <v>4.2902488127227514</v>
      </c>
      <c r="K13" s="18">
        <f t="shared" si="3"/>
        <v>37.144028408215426</v>
      </c>
    </row>
    <row r="14" spans="1:11" x14ac:dyDescent="0.25">
      <c r="A14" s="32" t="s">
        <v>37</v>
      </c>
      <c r="B14" s="20"/>
      <c r="C14" s="13"/>
      <c r="D14" s="20"/>
      <c r="E14" s="13"/>
      <c r="F14" s="20"/>
      <c r="H14" s="21"/>
      <c r="I14" s="15"/>
      <c r="J14" s="21"/>
      <c r="K14" s="16"/>
    </row>
    <row r="15" spans="1:11" x14ac:dyDescent="0.25">
      <c r="A15" s="7" t="s">
        <v>34</v>
      </c>
      <c r="B15" s="20">
        <f>B6+B9+B12</f>
        <v>241</v>
      </c>
      <c r="C15" s="13">
        <f t="shared" ref="C15:D15" si="4">C6+C9+C12</f>
        <v>57</v>
      </c>
      <c r="D15" s="20">
        <f t="shared" si="4"/>
        <v>44</v>
      </c>
      <c r="E15" s="37">
        <f>B15+C15+D15</f>
        <v>342</v>
      </c>
      <c r="F15" s="36">
        <f>ROUNDUP(K15,0)</f>
        <v>338</v>
      </c>
      <c r="H15" s="21">
        <f>H6+H9+H12</f>
        <v>238.80612360448936</v>
      </c>
      <c r="I15" s="15">
        <f t="shared" ref="I15:J15" si="5">I6+I9+I12</f>
        <v>55.573578456491667</v>
      </c>
      <c r="J15" s="21">
        <f t="shared" si="5"/>
        <v>42.79138380832736</v>
      </c>
      <c r="K15" s="16">
        <f t="shared" si="3"/>
        <v>337.17108586930834</v>
      </c>
    </row>
    <row r="16" spans="1:11" x14ac:dyDescent="0.25">
      <c r="A16" s="8" t="s">
        <v>83</v>
      </c>
      <c r="B16" s="34">
        <f>B7+B10+B13</f>
        <v>239</v>
      </c>
      <c r="C16" s="35">
        <f t="shared" ref="C16:D16" si="6">C7+C10+C13</f>
        <v>58</v>
      </c>
      <c r="D16" s="34">
        <f t="shared" si="6"/>
        <v>46</v>
      </c>
      <c r="E16" s="39">
        <f>B16+C16+D16</f>
        <v>343</v>
      </c>
      <c r="F16" s="38">
        <f>ROUNDUP(K16,0)</f>
        <v>339</v>
      </c>
      <c r="H16" s="22">
        <f>H7+H10+H13</f>
        <v>237.40710340800968</v>
      </c>
      <c r="I16" s="17">
        <f t="shared" ref="I16:J16" si="7">I7+I10+I13</f>
        <v>56.984443279899374</v>
      </c>
      <c r="J16" s="22">
        <f t="shared" si="7"/>
        <v>43.715497695185846</v>
      </c>
      <c r="K16" s="18">
        <f t="shared" si="3"/>
        <v>338.10704438309489</v>
      </c>
    </row>
    <row r="17" spans="1:15" x14ac:dyDescent="0.25">
      <c r="A17" s="43" t="s">
        <v>38</v>
      </c>
      <c r="B17" s="34">
        <f>ROUNDUP(H17,0)</f>
        <v>207</v>
      </c>
      <c r="C17" s="35">
        <f t="shared" ref="C17:D17" si="8">ROUNDUP(I17,0)</f>
        <v>49</v>
      </c>
      <c r="D17" s="34">
        <f t="shared" si="8"/>
        <v>38</v>
      </c>
      <c r="E17" s="39">
        <f>B17+C17+D17</f>
        <v>294</v>
      </c>
      <c r="F17" s="38">
        <f>ROUNDUP(K17,0)</f>
        <v>293</v>
      </c>
      <c r="H17" s="22">
        <f>NLSH_Som_akt_2015!B7/(0.85*365)</f>
        <v>206.10797743755037</v>
      </c>
      <c r="I17" s="22">
        <f>NLSH_Som_akt_2015!C7/(0.85*365)</f>
        <v>48.599516518936341</v>
      </c>
      <c r="J17" s="22">
        <f>NLSH_Som_akt_2015!D7/(0.85*365)</f>
        <v>37.585817888799355</v>
      </c>
      <c r="K17" s="18">
        <f>H17+I17+J17</f>
        <v>292.29331184528604</v>
      </c>
    </row>
    <row r="18" spans="1:15" x14ac:dyDescent="0.25">
      <c r="F18" s="44"/>
    </row>
    <row r="19" spans="1:15" ht="18.75" x14ac:dyDescent="0.3">
      <c r="A19" s="1" t="s">
        <v>41</v>
      </c>
      <c r="F19" s="44"/>
    </row>
    <row r="20" spans="1:15" x14ac:dyDescent="0.25">
      <c r="B20" t="s">
        <v>45</v>
      </c>
      <c r="F20" s="44"/>
      <c r="H20" t="s">
        <v>40</v>
      </c>
    </row>
    <row r="21" spans="1:15" ht="45" x14ac:dyDescent="0.25">
      <c r="A21" s="28" t="s">
        <v>0</v>
      </c>
      <c r="B21" s="3" t="s">
        <v>1</v>
      </c>
      <c r="C21" s="4" t="s">
        <v>2</v>
      </c>
      <c r="D21" s="3" t="s">
        <v>3</v>
      </c>
      <c r="E21" s="40" t="s">
        <v>31</v>
      </c>
      <c r="F21" s="42" t="s">
        <v>32</v>
      </c>
      <c r="H21" s="3" t="s">
        <v>1</v>
      </c>
      <c r="I21" s="4" t="s">
        <v>2</v>
      </c>
      <c r="J21" s="3" t="s">
        <v>3</v>
      </c>
      <c r="K21" s="42" t="s">
        <v>4</v>
      </c>
      <c r="M21" s="49" t="s">
        <v>42</v>
      </c>
      <c r="N21" s="49" t="s">
        <v>43</v>
      </c>
      <c r="O21" s="49" t="s">
        <v>44</v>
      </c>
    </row>
    <row r="22" spans="1:15" x14ac:dyDescent="0.25">
      <c r="A22" s="29" t="s">
        <v>15</v>
      </c>
      <c r="B22" s="19"/>
      <c r="C22" s="11"/>
      <c r="D22" s="19"/>
      <c r="E22" s="11"/>
      <c r="F22" s="19"/>
      <c r="H22" s="19"/>
      <c r="I22" s="11"/>
      <c r="J22" s="19"/>
      <c r="K22" s="12"/>
    </row>
    <row r="23" spans="1:15" x14ac:dyDescent="0.25">
      <c r="A23" s="30" t="s">
        <v>16</v>
      </c>
      <c r="B23" s="9">
        <f>ROUNDUP(H23,0)</f>
        <v>8</v>
      </c>
      <c r="C23" s="9">
        <f t="shared" ref="C23:D23" si="9">ROUNDUP(I23,0)</f>
        <v>6</v>
      </c>
      <c r="D23" s="9">
        <f t="shared" si="9"/>
        <v>5</v>
      </c>
      <c r="E23" s="14">
        <f>B23+C23+D23</f>
        <v>19</v>
      </c>
      <c r="F23" s="9">
        <f>ROUNDUP(K23,0)</f>
        <v>19</v>
      </c>
      <c r="H23" s="51">
        <f>((NLSH_Som_akt_2015!B39*NLSH_Som_kap_2015!$O23)/NLSH_Som_kap_2015!$M23)/NLSH_Som_kap_2015!$N23</f>
        <v>7.4952076677316297</v>
      </c>
      <c r="I23" s="51">
        <f>((NLSH_Som_akt_2015!C39*NLSH_Som_kap_2015!$O23)/NLSH_Som_kap_2015!$M23)/NLSH_Som_kap_2015!$N23</f>
        <v>5.9520766773162936</v>
      </c>
      <c r="J23" s="51">
        <f>((NLSH_Som_akt_2015!D39*NLSH_Som_kap_2015!$O23)/NLSH_Som_kap_2015!$M23)/NLSH_Som_kap_2015!$N23</f>
        <v>4.9808306709265171</v>
      </c>
      <c r="K23" s="55">
        <f>H23+I23+J23</f>
        <v>18.428115015974441</v>
      </c>
      <c r="M23" s="48">
        <v>313</v>
      </c>
      <c r="N23" s="48">
        <v>5</v>
      </c>
      <c r="O23" s="50">
        <v>5</v>
      </c>
    </row>
    <row r="24" spans="1:15" x14ac:dyDescent="0.25">
      <c r="A24" s="7" t="s">
        <v>17</v>
      </c>
      <c r="B24" s="9">
        <f t="shared" ref="B24:B29" si="10">ROUNDUP(H24,0)</f>
        <v>2</v>
      </c>
      <c r="C24" s="9">
        <f t="shared" ref="C24:C29" si="11">ROUNDUP(I24,0)</f>
        <v>1</v>
      </c>
      <c r="D24" s="9">
        <f t="shared" ref="D24:D29" si="12">ROUNDUP(J24,0)</f>
        <v>1</v>
      </c>
      <c r="E24" s="14">
        <f t="shared" ref="E24:E29" si="13">B24+C24+D24</f>
        <v>4</v>
      </c>
      <c r="F24" s="9">
        <f t="shared" ref="F24:F29" si="14">ROUNDUP(K24,0)</f>
        <v>3</v>
      </c>
      <c r="H24" s="51">
        <f>((NLSH_Som_akt_2015!B40*NLSH_Som_kap_2015!$O24)/NLSH_Som_kap_2015!$M24)/NLSH_Som_kap_2015!$N24</f>
        <v>1.2269021739130435</v>
      </c>
      <c r="I24" s="51">
        <f>((NLSH_Som_akt_2015!C40*NLSH_Som_kap_2015!$O24)/NLSH_Som_kap_2015!$M24)/NLSH_Som_kap_2015!$N24</f>
        <v>0.53274456521739133</v>
      </c>
      <c r="J24" s="51">
        <f>((NLSH_Som_akt_2015!D40*NLSH_Som_kap_2015!$O24)/NLSH_Som_kap_2015!$M24)/NLSH_Som_kap_2015!$N24</f>
        <v>0.42758152173913044</v>
      </c>
      <c r="K24" s="55">
        <f t="shared" ref="K24:K29" si="15">H24+I24+J24</f>
        <v>2.1872282608695652</v>
      </c>
      <c r="M24" s="48">
        <v>230</v>
      </c>
      <c r="N24" s="48">
        <v>8</v>
      </c>
      <c r="O24" s="50">
        <v>0.75</v>
      </c>
    </row>
    <row r="25" spans="1:15" x14ac:dyDescent="0.25">
      <c r="A25" s="7" t="s">
        <v>18</v>
      </c>
      <c r="B25" s="9">
        <f t="shared" si="10"/>
        <v>1</v>
      </c>
      <c r="C25" s="9">
        <f t="shared" si="11"/>
        <v>1</v>
      </c>
      <c r="D25" s="9">
        <f t="shared" si="12"/>
        <v>1</v>
      </c>
      <c r="E25" s="14">
        <f t="shared" si="13"/>
        <v>3</v>
      </c>
      <c r="F25" s="9">
        <f t="shared" si="14"/>
        <v>1</v>
      </c>
      <c r="H25" s="51">
        <f>((NLSH_Som_akt_2015!B41*NLSH_Som_kap_2015!$O25)/NLSH_Som_kap_2015!$M25)/NLSH_Som_kap_2015!$N25</f>
        <v>0.17499999999999999</v>
      </c>
      <c r="I25" s="51">
        <f>((NLSH_Som_akt_2015!C41*NLSH_Som_kap_2015!$O25)/NLSH_Som_kap_2015!$M25)/NLSH_Som_kap_2015!$N25</f>
        <v>6.793478260869565E-3</v>
      </c>
      <c r="J25" s="51">
        <f>((NLSH_Som_akt_2015!D41*NLSH_Som_kap_2015!$O25)/NLSH_Som_kap_2015!$M25)/NLSH_Som_kap_2015!$N25</f>
        <v>1.9565217391304349E-2</v>
      </c>
      <c r="K25" s="55">
        <f t="shared" si="15"/>
        <v>0.2013586956521739</v>
      </c>
      <c r="M25" s="48">
        <v>230</v>
      </c>
      <c r="N25" s="48">
        <v>8</v>
      </c>
      <c r="O25" s="50">
        <v>0.5</v>
      </c>
    </row>
    <row r="26" spans="1:15" x14ac:dyDescent="0.25">
      <c r="A26" s="7" t="s">
        <v>19</v>
      </c>
      <c r="B26" s="9">
        <f t="shared" si="10"/>
        <v>4</v>
      </c>
      <c r="C26" s="9">
        <f t="shared" si="11"/>
        <v>1</v>
      </c>
      <c r="D26" s="9">
        <f t="shared" si="12"/>
        <v>1</v>
      </c>
      <c r="E26" s="14">
        <f t="shared" si="13"/>
        <v>6</v>
      </c>
      <c r="F26" s="9">
        <f t="shared" si="14"/>
        <v>5</v>
      </c>
      <c r="H26" s="51">
        <f>((NLSH_Som_akt_2015!B42*NLSH_Som_kap_2015!$O26)/NLSH_Som_kap_2015!$M26)/NLSH_Som_kap_2015!$N26</f>
        <v>3.6059782608695654</v>
      </c>
      <c r="I26" s="51">
        <f>((NLSH_Som_akt_2015!C42*NLSH_Som_kap_2015!$O26)/NLSH_Som_kap_2015!$M26)/NLSH_Som_kap_2015!$N26</f>
        <v>0.48514492753623184</v>
      </c>
      <c r="J26" s="51">
        <f>((NLSH_Som_akt_2015!D42*NLSH_Som_kap_2015!$O26)/NLSH_Som_kap_2015!$M26)/NLSH_Som_kap_2015!$N26</f>
        <v>0.61576086956521736</v>
      </c>
      <c r="K26" s="55">
        <f t="shared" si="15"/>
        <v>4.7068840579710143</v>
      </c>
      <c r="M26" s="48">
        <v>230</v>
      </c>
      <c r="N26" s="48">
        <v>8</v>
      </c>
      <c r="O26" s="50">
        <v>0.33333333333333331</v>
      </c>
    </row>
    <row r="27" spans="1:15" x14ac:dyDescent="0.25">
      <c r="A27" s="7" t="s">
        <v>20</v>
      </c>
      <c r="B27" s="9">
        <f t="shared" si="10"/>
        <v>32</v>
      </c>
      <c r="C27" s="9">
        <f t="shared" si="11"/>
        <v>8</v>
      </c>
      <c r="D27" s="9">
        <f t="shared" si="12"/>
        <v>6</v>
      </c>
      <c r="E27" s="14">
        <f t="shared" si="13"/>
        <v>46</v>
      </c>
      <c r="F27" s="9">
        <f t="shared" si="14"/>
        <v>45</v>
      </c>
      <c r="H27" s="51">
        <f>((NLSH_Som_akt_2015!B43*NLSH_Som_kap_2015!$O27)/NLSH_Som_kap_2015!$M27)/NLSH_Som_kap_2015!$N27</f>
        <v>31.94592391304348</v>
      </c>
      <c r="I27" s="51">
        <f>((NLSH_Som_akt_2015!C43*NLSH_Som_kap_2015!$O27)/NLSH_Som_kap_2015!$M27)/NLSH_Som_kap_2015!$N27</f>
        <v>7.8167119565217389</v>
      </c>
      <c r="J27" s="51">
        <f>((NLSH_Som_akt_2015!D43*NLSH_Som_kap_2015!$O27)/NLSH_Som_kap_2015!$M27)/NLSH_Som_kap_2015!$N27</f>
        <v>5.0669836956521737</v>
      </c>
      <c r="K27" s="55">
        <f t="shared" si="15"/>
        <v>44.829619565217392</v>
      </c>
      <c r="M27" s="48">
        <v>230</v>
      </c>
      <c r="N27" s="48">
        <v>8</v>
      </c>
      <c r="O27" s="50">
        <v>0.75</v>
      </c>
    </row>
    <row r="28" spans="1:15" x14ac:dyDescent="0.25">
      <c r="A28" s="7" t="s">
        <v>21</v>
      </c>
      <c r="B28" s="9">
        <f t="shared" si="10"/>
        <v>1</v>
      </c>
      <c r="C28" s="9">
        <f t="shared" si="11"/>
        <v>0</v>
      </c>
      <c r="D28" s="9">
        <f t="shared" si="12"/>
        <v>0</v>
      </c>
      <c r="E28" s="14">
        <f t="shared" si="13"/>
        <v>1</v>
      </c>
      <c r="F28" s="9">
        <f t="shared" si="14"/>
        <v>1</v>
      </c>
      <c r="H28" s="51">
        <f>((NLSH_Som_akt_2015!B44*NLSH_Som_kap_2015!$O28)/NLSH_Som_kap_2015!$M28)/NLSH_Som_kap_2015!$N28</f>
        <v>0.71494565217391304</v>
      </c>
      <c r="I28" s="51">
        <f>((NLSH_Som_akt_2015!C44*NLSH_Som_kap_2015!$O28)/NLSH_Som_kap_2015!$M28)/NLSH_Som_kap_2015!$N28</f>
        <v>0</v>
      </c>
      <c r="J28" s="51">
        <f>((NLSH_Som_akt_2015!D44*NLSH_Som_kap_2015!$O28)/NLSH_Som_kap_2015!$M28)/NLSH_Som_kap_2015!$N28</f>
        <v>0</v>
      </c>
      <c r="K28" s="55">
        <f t="shared" si="15"/>
        <v>0.71494565217391304</v>
      </c>
      <c r="M28" s="48">
        <v>230</v>
      </c>
      <c r="N28" s="48">
        <v>8</v>
      </c>
      <c r="O28" s="50">
        <v>0.5</v>
      </c>
    </row>
    <row r="29" spans="1:15" x14ac:dyDescent="0.25">
      <c r="A29" s="8" t="s">
        <v>22</v>
      </c>
      <c r="B29" s="10">
        <f t="shared" si="10"/>
        <v>6</v>
      </c>
      <c r="C29" s="10">
        <f t="shared" si="11"/>
        <v>2</v>
      </c>
      <c r="D29" s="10">
        <f t="shared" si="12"/>
        <v>1</v>
      </c>
      <c r="E29" s="26">
        <f t="shared" si="13"/>
        <v>9</v>
      </c>
      <c r="F29" s="10">
        <f t="shared" si="14"/>
        <v>9</v>
      </c>
      <c r="H29" s="53">
        <f>((NLSH_Som_akt_2015!B45*NLSH_Som_kap_2015!$O29)/NLSH_Som_kap_2015!$M29)/NLSH_Som_kap_2015!$N29</f>
        <v>5.7782608695652176</v>
      </c>
      <c r="I29" s="53">
        <f>((NLSH_Som_akt_2015!C45*NLSH_Som_kap_2015!$O29)/NLSH_Som_kap_2015!$M29)/NLSH_Som_kap_2015!$N29</f>
        <v>1.4739130434782608</v>
      </c>
      <c r="J29" s="53">
        <f>((NLSH_Som_akt_2015!D45*NLSH_Som_kap_2015!$O29)/NLSH_Som_kap_2015!$M29)/NLSH_Som_kap_2015!$N29</f>
        <v>0.9652173913043478</v>
      </c>
      <c r="K29" s="56">
        <f t="shared" si="15"/>
        <v>8.2173913043478262</v>
      </c>
      <c r="M29" s="48">
        <v>230</v>
      </c>
      <c r="N29" s="48">
        <v>8</v>
      </c>
      <c r="O29" s="50">
        <v>4</v>
      </c>
    </row>
    <row r="30" spans="1:15" x14ac:dyDescent="0.25">
      <c r="A30" s="29" t="s">
        <v>23</v>
      </c>
      <c r="B30" s="9"/>
      <c r="C30" s="14"/>
      <c r="D30" s="9"/>
      <c r="E30" s="11"/>
      <c r="F30" s="19"/>
      <c r="H30" s="9"/>
      <c r="I30" s="14"/>
      <c r="J30" s="9"/>
      <c r="K30" s="12"/>
    </row>
    <row r="31" spans="1:15" x14ac:dyDescent="0.25">
      <c r="A31" s="30" t="s">
        <v>16</v>
      </c>
      <c r="B31" s="9">
        <f>ROUNDUP(H31,0)</f>
        <v>14</v>
      </c>
      <c r="C31" s="9">
        <f t="shared" ref="C31:C37" si="16">ROUNDUP(I31,0)</f>
        <v>8</v>
      </c>
      <c r="D31" s="9">
        <f t="shared" ref="D31:D37" si="17">ROUNDUP(J31,0)</f>
        <v>9</v>
      </c>
      <c r="E31" s="14">
        <f>B31+C31+D31</f>
        <v>31</v>
      </c>
      <c r="F31" s="9">
        <f>ROUNDUP(K31,0)</f>
        <v>30</v>
      </c>
      <c r="H31" s="51">
        <f>((NLSH_Som_akt_2015!B47*NLSH_Som_kap_2015!$O31)/NLSH_Som_kap_2015!$M31)/NLSH_Som_kap_2015!$N31</f>
        <v>13.338325346112885</v>
      </c>
      <c r="I31" s="52">
        <f>((NLSH_Som_akt_2015!C47*NLSH_Som_kap_2015!$O31)/NLSH_Som_kap_2015!$M31)/NLSH_Som_kap_2015!$N31</f>
        <v>7.9937766240681558</v>
      </c>
      <c r="J31" s="51">
        <f>((NLSH_Som_akt_2015!D47*NLSH_Som_kap_2015!$O31)/NLSH_Som_kap_2015!$M31)/NLSH_Som_kap_2015!$N31</f>
        <v>8.0540468583599569</v>
      </c>
      <c r="K31" s="16">
        <f>H31+I31+J31</f>
        <v>29.386148828541</v>
      </c>
      <c r="M31" s="48">
        <v>313</v>
      </c>
      <c r="N31" s="48">
        <v>5</v>
      </c>
      <c r="O31" s="50">
        <v>5</v>
      </c>
    </row>
    <row r="32" spans="1:15" x14ac:dyDescent="0.25">
      <c r="A32" s="7" t="s">
        <v>17</v>
      </c>
      <c r="B32" s="9">
        <f t="shared" ref="B32:B37" si="18">ROUNDUP(H32,0)</f>
        <v>2</v>
      </c>
      <c r="C32" s="9">
        <f t="shared" si="16"/>
        <v>1</v>
      </c>
      <c r="D32" s="9">
        <f t="shared" si="17"/>
        <v>1</v>
      </c>
      <c r="E32" s="14">
        <f t="shared" ref="E32:E37" si="19">B32+C32+D32</f>
        <v>4</v>
      </c>
      <c r="F32" s="9">
        <f t="shared" ref="F32:F37" si="20">ROUNDUP(K32,0)</f>
        <v>4</v>
      </c>
      <c r="H32" s="51">
        <f>((NLSH_Som_akt_2015!B48*NLSH_Som_kap_2015!$O32)/NLSH_Som_kap_2015!$M32)/NLSH_Som_kap_2015!$N32</f>
        <v>1.671255258071459</v>
      </c>
      <c r="I32" s="52">
        <f>((NLSH_Som_akt_2015!C48*NLSH_Som_kap_2015!$O32)/NLSH_Som_kap_2015!$M32)/NLSH_Som_kap_2015!$N32</f>
        <v>0.73003065521312294</v>
      </c>
      <c r="J32" s="51">
        <f>((NLSH_Som_akt_2015!D48*NLSH_Som_kap_2015!$O32)/NLSH_Som_kap_2015!$M32)/NLSH_Som_kap_2015!$N32</f>
        <v>0.61254371221129089</v>
      </c>
      <c r="K32" s="16">
        <f t="shared" ref="K32:K37" si="21">H32+I32+J32</f>
        <v>3.0138296254958727</v>
      </c>
      <c r="M32" s="48">
        <v>230</v>
      </c>
      <c r="N32" s="48">
        <v>8</v>
      </c>
      <c r="O32" s="50">
        <v>0.75</v>
      </c>
    </row>
    <row r="33" spans="1:15" x14ac:dyDescent="0.25">
      <c r="A33" s="7" t="s">
        <v>18</v>
      </c>
      <c r="B33" s="9">
        <f t="shared" si="18"/>
        <v>1</v>
      </c>
      <c r="C33" s="9">
        <f t="shared" si="16"/>
        <v>1</v>
      </c>
      <c r="D33" s="9">
        <f t="shared" si="17"/>
        <v>1</v>
      </c>
      <c r="E33" s="14">
        <f t="shared" si="19"/>
        <v>3</v>
      </c>
      <c r="F33" s="9">
        <f t="shared" si="20"/>
        <v>1</v>
      </c>
      <c r="H33" s="51">
        <f>((NLSH_Som_akt_2015!B49*NLSH_Som_kap_2015!$O33)/NLSH_Som_kap_2015!$M33)/NLSH_Som_kap_2015!$N33</f>
        <v>0.20153832498825186</v>
      </c>
      <c r="I33" s="52">
        <f>((NLSH_Som_akt_2015!C49*NLSH_Som_kap_2015!$O33)/NLSH_Som_kap_2015!$M33)/NLSH_Som_kap_2015!$N33</f>
        <v>8.8771352007723167E-3</v>
      </c>
      <c r="J33" s="51">
        <f>((NLSH_Som_akt_2015!D49*NLSH_Som_kap_2015!$O33)/NLSH_Som_kap_2015!$M33)/NLSH_Som_kap_2015!$N33</f>
        <v>2.338987096243577E-2</v>
      </c>
      <c r="K33" s="16">
        <f t="shared" si="21"/>
        <v>0.23380533115145996</v>
      </c>
      <c r="M33" s="48">
        <v>230</v>
      </c>
      <c r="N33" s="48">
        <v>8</v>
      </c>
      <c r="O33" s="50">
        <v>0.5</v>
      </c>
    </row>
    <row r="34" spans="1:15" x14ac:dyDescent="0.25">
      <c r="A34" s="7" t="s">
        <v>19</v>
      </c>
      <c r="B34" s="9">
        <f t="shared" si="18"/>
        <v>5</v>
      </c>
      <c r="C34" s="9">
        <f t="shared" si="16"/>
        <v>1</v>
      </c>
      <c r="D34" s="9">
        <f t="shared" si="17"/>
        <v>1</v>
      </c>
      <c r="E34" s="14">
        <f t="shared" si="19"/>
        <v>7</v>
      </c>
      <c r="F34" s="9">
        <f t="shared" si="20"/>
        <v>7</v>
      </c>
      <c r="H34" s="51">
        <f>((NLSH_Som_akt_2015!B50*NLSH_Som_kap_2015!$O34)/NLSH_Som_kap_2015!$M34)/NLSH_Som_kap_2015!$N34</f>
        <v>4.9503989087870375</v>
      </c>
      <c r="I34" s="52">
        <f>((NLSH_Som_akt_2015!C50*NLSH_Som_kap_2015!$O34)/NLSH_Som_kap_2015!$M34)/NLSH_Som_kap_2015!$N34</f>
        <v>0.594579715144262</v>
      </c>
      <c r="J34" s="51">
        <f>((NLSH_Som_akt_2015!D50*NLSH_Som_kap_2015!$O34)/NLSH_Som_kap_2015!$M34)/NLSH_Som_kap_2015!$N34</f>
        <v>0.86443799130686994</v>
      </c>
      <c r="K34" s="16">
        <f t="shared" si="21"/>
        <v>6.40941661523817</v>
      </c>
      <c r="M34" s="48">
        <v>230</v>
      </c>
      <c r="N34" s="48">
        <v>8</v>
      </c>
      <c r="O34" s="50">
        <v>0.33333333333333331</v>
      </c>
    </row>
    <row r="35" spans="1:15" x14ac:dyDescent="0.25">
      <c r="A35" s="7" t="s">
        <v>20</v>
      </c>
      <c r="B35" s="9">
        <f t="shared" si="18"/>
        <v>42</v>
      </c>
      <c r="C35" s="9">
        <f t="shared" si="16"/>
        <v>10</v>
      </c>
      <c r="D35" s="9">
        <f t="shared" si="17"/>
        <v>7</v>
      </c>
      <c r="E35" s="14">
        <f t="shared" si="19"/>
        <v>59</v>
      </c>
      <c r="F35" s="9">
        <f t="shared" si="20"/>
        <v>59</v>
      </c>
      <c r="H35" s="51">
        <f>((NLSH_Som_akt_2015!B51*NLSH_Som_kap_2015!$O35)/NLSH_Som_kap_2015!$M35)/NLSH_Som_kap_2015!$N35</f>
        <v>41.687954650290969</v>
      </c>
      <c r="I35" s="52">
        <f>((NLSH_Som_akt_2015!C51*NLSH_Som_kap_2015!$O35)/NLSH_Som_kap_2015!$M35)/NLSH_Som_kap_2015!$N35</f>
        <v>9.9285843318070715</v>
      </c>
      <c r="J35" s="51">
        <f>((NLSH_Som_akt_2015!D51*NLSH_Som_kap_2015!$O35)/NLSH_Som_kap_2015!$M35)/NLSH_Som_kap_2015!$N35</f>
        <v>6.8663057735147328</v>
      </c>
      <c r="K35" s="16">
        <f t="shared" si="21"/>
        <v>58.482844755612774</v>
      </c>
      <c r="M35" s="48">
        <v>230</v>
      </c>
      <c r="N35" s="48">
        <v>8</v>
      </c>
      <c r="O35" s="50">
        <v>0.75</v>
      </c>
    </row>
    <row r="36" spans="1:15" x14ac:dyDescent="0.25">
      <c r="A36" s="7" t="s">
        <v>21</v>
      </c>
      <c r="B36" s="9">
        <f t="shared" si="18"/>
        <v>2</v>
      </c>
      <c r="C36" s="9">
        <f t="shared" si="16"/>
        <v>0</v>
      </c>
      <c r="D36" s="9">
        <f t="shared" si="17"/>
        <v>0</v>
      </c>
      <c r="E36" s="14">
        <f t="shared" si="19"/>
        <v>2</v>
      </c>
      <c r="F36" s="9">
        <f t="shared" si="20"/>
        <v>2</v>
      </c>
      <c r="H36" s="51">
        <f>((NLSH_Som_akt_2015!B52*NLSH_Som_kap_2015!$O36)/NLSH_Som_kap_2015!$M36)/NLSH_Som_kap_2015!$N36</f>
        <v>1.0655172101449277</v>
      </c>
      <c r="I36" s="52">
        <f>((NLSH_Som_akt_2015!C52*NLSH_Som_kap_2015!$O36)/NLSH_Som_kap_2015!$M36)/NLSH_Som_kap_2015!$N36</f>
        <v>0</v>
      </c>
      <c r="J36" s="51">
        <f>((NLSH_Som_akt_2015!D52*NLSH_Som_kap_2015!$O36)/NLSH_Som_kap_2015!$M36)/NLSH_Som_kap_2015!$N36</f>
        <v>0</v>
      </c>
      <c r="K36" s="16">
        <f t="shared" si="21"/>
        <v>1.0655172101449277</v>
      </c>
      <c r="M36" s="48">
        <v>230</v>
      </c>
      <c r="N36" s="48">
        <v>8</v>
      </c>
      <c r="O36" s="50">
        <v>0.5</v>
      </c>
    </row>
    <row r="37" spans="1:15" x14ac:dyDescent="0.25">
      <c r="A37" s="8" t="s">
        <v>22</v>
      </c>
      <c r="B37" s="10">
        <f t="shared" si="18"/>
        <v>8</v>
      </c>
      <c r="C37" s="10">
        <f t="shared" si="16"/>
        <v>2</v>
      </c>
      <c r="D37" s="10">
        <f t="shared" si="17"/>
        <v>2</v>
      </c>
      <c r="E37" s="26">
        <f t="shared" si="19"/>
        <v>12</v>
      </c>
      <c r="F37" s="10">
        <f t="shared" si="20"/>
        <v>11</v>
      </c>
      <c r="H37" s="53">
        <f>((NLSH_Som_akt_2015!B53*NLSH_Som_kap_2015!$O37)/NLSH_Som_kap_2015!$M37)/NLSH_Som_kap_2015!$N37</f>
        <v>7.6831497064672556</v>
      </c>
      <c r="I37" s="54">
        <f>((NLSH_Som_akt_2015!C53*NLSH_Som_kap_2015!$O37)/NLSH_Som_kap_2015!$M37)/NLSH_Som_kap_2015!$N37</f>
        <v>1.8994110809178741</v>
      </c>
      <c r="J37" s="53">
        <f>((NLSH_Som_akt_2015!D53*NLSH_Som_kap_2015!$O37)/NLSH_Som_kap_2015!$M37)/NLSH_Som_kap_2015!$N37</f>
        <v>1.2270810688405795</v>
      </c>
      <c r="K37" s="18">
        <f t="shared" si="21"/>
        <v>10.80964185622571</v>
      </c>
      <c r="M37" s="48">
        <v>230</v>
      </c>
      <c r="N37" s="48">
        <v>8</v>
      </c>
      <c r="O37" s="50">
        <v>4</v>
      </c>
    </row>
    <row r="38" spans="1:15" x14ac:dyDescent="0.25">
      <c r="A38" s="29" t="s">
        <v>80</v>
      </c>
      <c r="B38" s="9"/>
      <c r="C38" s="14"/>
      <c r="D38" s="9"/>
      <c r="E38" s="11"/>
      <c r="F38" s="19"/>
      <c r="H38" s="9"/>
      <c r="I38" s="14"/>
      <c r="J38" s="9"/>
      <c r="K38" s="12"/>
    </row>
    <row r="39" spans="1:15" x14ac:dyDescent="0.25">
      <c r="A39" s="30" t="s">
        <v>16</v>
      </c>
      <c r="B39" s="9">
        <f>ROUNDUP(H39,0)</f>
        <v>14</v>
      </c>
      <c r="C39" s="9">
        <f t="shared" ref="C39:C45" si="22">ROUNDUP(I39,0)</f>
        <v>8</v>
      </c>
      <c r="D39" s="9">
        <f t="shared" ref="D39:D45" si="23">ROUNDUP(J39,0)</f>
        <v>9</v>
      </c>
      <c r="E39" s="14">
        <f>B39+C39+D39</f>
        <v>31</v>
      </c>
      <c r="F39" s="9">
        <f>ROUNDUP(K39,0)</f>
        <v>30</v>
      </c>
      <c r="H39" s="51">
        <f>((NLSH_Som_akt_2015!B55*NLSH_Som_kap_2015!$O39)/NLSH_Som_kap_2015!$M39)/NLSH_Som_kap_2015!$N39</f>
        <v>13.985200567980121</v>
      </c>
      <c r="I39" s="52">
        <f>((NLSH_Som_akt_2015!C55*NLSH_Som_kap_2015!$O39)/NLSH_Som_kap_2015!$M39)/NLSH_Som_kap_2015!$N39</f>
        <v>7.7132445864394743</v>
      </c>
      <c r="J39" s="51">
        <f>((NLSH_Som_akt_2015!D55*NLSH_Som_kap_2015!$O39)/NLSH_Som_kap_2015!$M39)/NLSH_Som_kap_2015!$N39</f>
        <v>8.0029996450124248</v>
      </c>
      <c r="K39" s="16">
        <f>H39+I39+J39</f>
        <v>29.701444799432018</v>
      </c>
      <c r="M39" s="48">
        <v>313</v>
      </c>
      <c r="N39" s="48">
        <v>5</v>
      </c>
      <c r="O39" s="50">
        <v>5</v>
      </c>
    </row>
    <row r="40" spans="1:15" x14ac:dyDescent="0.25">
      <c r="A40" s="7" t="s">
        <v>17</v>
      </c>
      <c r="B40" s="9">
        <f t="shared" ref="B40:B45" si="24">ROUNDUP(H40,0)</f>
        <v>2</v>
      </c>
      <c r="C40" s="9">
        <f t="shared" si="22"/>
        <v>1</v>
      </c>
      <c r="D40" s="9">
        <f t="shared" si="23"/>
        <v>1</v>
      </c>
      <c r="E40" s="14">
        <f t="shared" ref="E40:E45" si="25">B40+C40+D40</f>
        <v>4</v>
      </c>
      <c r="F40" s="9">
        <f t="shared" ref="F40:F45" si="26">ROUNDUP(K40,0)</f>
        <v>4</v>
      </c>
      <c r="H40" s="51">
        <f>((NLSH_Som_akt_2015!B56*NLSH_Som_kap_2015!$O40)/NLSH_Som_kap_2015!$M40)/NLSH_Som_kap_2015!$N40</f>
        <v>1.7967203693290412</v>
      </c>
      <c r="I40" s="52">
        <f>((NLSH_Som_akt_2015!C56*NLSH_Som_kap_2015!$O40)/NLSH_Som_kap_2015!$M40)/NLSH_Som_kap_2015!$N40</f>
        <v>0.78165796396916631</v>
      </c>
      <c r="J40" s="51">
        <f>((NLSH_Som_akt_2015!D56*NLSH_Som_kap_2015!$O40)/NLSH_Som_kap_2015!$M40)/NLSH_Som_kap_2015!$N40</f>
        <v>0.66375478288234235</v>
      </c>
      <c r="K40" s="16">
        <f t="shared" ref="K40:K45" si="27">H40+I40+J40</f>
        <v>3.24213311618055</v>
      </c>
      <c r="M40" s="48">
        <v>230</v>
      </c>
      <c r="N40" s="48">
        <v>8</v>
      </c>
      <c r="O40" s="50">
        <v>0.75</v>
      </c>
    </row>
    <row r="41" spans="1:15" x14ac:dyDescent="0.25">
      <c r="A41" s="7" t="s">
        <v>18</v>
      </c>
      <c r="B41" s="9">
        <f t="shared" si="24"/>
        <v>1</v>
      </c>
      <c r="C41" s="9">
        <f t="shared" si="22"/>
        <v>1</v>
      </c>
      <c r="D41" s="9">
        <f t="shared" si="23"/>
        <v>1</v>
      </c>
      <c r="E41" s="14">
        <f t="shared" si="25"/>
        <v>3</v>
      </c>
      <c r="F41" s="9">
        <f t="shared" si="26"/>
        <v>1</v>
      </c>
      <c r="H41" s="51">
        <f>((NLSH_Som_akt_2015!B57*NLSH_Som_kap_2015!$O41)/NLSH_Som_kap_2015!$M41)/NLSH_Som_kap_2015!$N41</f>
        <v>0.20443897944649619</v>
      </c>
      <c r="I41" s="52">
        <f>((NLSH_Som_akt_2015!C57*NLSH_Som_kap_2015!$O41)/NLSH_Som_kap_2015!$M41)/NLSH_Som_kap_2015!$N41</f>
        <v>9.2889054153622013E-3</v>
      </c>
      <c r="J41" s="51">
        <f>((NLSH_Som_akt_2015!D57*NLSH_Som_kap_2015!$O41)/NLSH_Som_kap_2015!$M41)/NLSH_Som_kap_2015!$N41</f>
        <v>2.4186501741765957E-2</v>
      </c>
      <c r="K41" s="16">
        <f t="shared" si="27"/>
        <v>0.23791438660362435</v>
      </c>
      <c r="M41" s="48">
        <v>230</v>
      </c>
      <c r="N41" s="48">
        <v>8</v>
      </c>
      <c r="O41" s="50">
        <v>0.5</v>
      </c>
    </row>
    <row r="42" spans="1:15" x14ac:dyDescent="0.25">
      <c r="A42" s="7" t="s">
        <v>19</v>
      </c>
      <c r="B42" s="9">
        <f t="shared" si="24"/>
        <v>6</v>
      </c>
      <c r="C42" s="9">
        <f t="shared" si="22"/>
        <v>1</v>
      </c>
      <c r="D42" s="9">
        <f t="shared" si="23"/>
        <v>1</v>
      </c>
      <c r="E42" s="14">
        <f t="shared" si="25"/>
        <v>8</v>
      </c>
      <c r="F42" s="9">
        <f t="shared" si="26"/>
        <v>7</v>
      </c>
      <c r="H42" s="51">
        <f>((NLSH_Som_akt_2015!B58*NLSH_Som_kap_2015!$O42)/NLSH_Som_kap_2015!$M42)/NLSH_Som_kap_2015!$N42</f>
        <v>5.3467949943002884</v>
      </c>
      <c r="I42" s="52">
        <f>((NLSH_Som_akt_2015!C58*NLSH_Som_kap_2015!$O42)/NLSH_Som_kap_2015!$M42)/NLSH_Som_kap_2015!$N42</f>
        <v>0.6208872696546367</v>
      </c>
      <c r="J42" s="51">
        <f>((NLSH_Som_akt_2015!D58*NLSH_Som_kap_2015!$O42)/NLSH_Som_kap_2015!$M42)/NLSH_Som_kap_2015!$N42</f>
        <v>0.94206037042190238</v>
      </c>
      <c r="K42" s="16">
        <f t="shared" si="27"/>
        <v>6.909742634376828</v>
      </c>
      <c r="M42" s="48">
        <v>230</v>
      </c>
      <c r="N42" s="48">
        <v>8</v>
      </c>
      <c r="O42" s="50">
        <v>0.33333333333333331</v>
      </c>
    </row>
    <row r="43" spans="1:15" x14ac:dyDescent="0.25">
      <c r="A43" s="7" t="s">
        <v>20</v>
      </c>
      <c r="B43" s="9">
        <f t="shared" si="24"/>
        <v>45</v>
      </c>
      <c r="C43" s="9">
        <f t="shared" si="22"/>
        <v>11</v>
      </c>
      <c r="D43" s="9">
        <f t="shared" si="23"/>
        <v>8</v>
      </c>
      <c r="E43" s="14">
        <f t="shared" si="25"/>
        <v>64</v>
      </c>
      <c r="F43" s="9">
        <f t="shared" si="26"/>
        <v>63</v>
      </c>
      <c r="H43" s="51">
        <f>((NLSH_Som_akt_2015!B59*NLSH_Som_kap_2015!$O43)/NLSH_Som_kap_2015!$M43)/NLSH_Som_kap_2015!$N43</f>
        <v>44.20063070193131</v>
      </c>
      <c r="I43" s="52">
        <f>((NLSH_Som_akt_2015!C59*NLSH_Som_kap_2015!$O43)/NLSH_Som_kap_2015!$M43)/NLSH_Som_kap_2015!$N43</f>
        <v>10.436804068199082</v>
      </c>
      <c r="J43" s="51">
        <f>((NLSH_Som_akt_2015!D59*NLSH_Som_kap_2015!$O43)/NLSH_Som_kap_2015!$M43)/NLSH_Som_kap_2015!$N43</f>
        <v>7.3869419235610971</v>
      </c>
      <c r="K43" s="16">
        <f t="shared" si="27"/>
        <v>62.024376693691487</v>
      </c>
      <c r="M43" s="48">
        <v>230</v>
      </c>
      <c r="N43" s="48">
        <v>8</v>
      </c>
      <c r="O43" s="50">
        <v>0.75</v>
      </c>
    </row>
    <row r="44" spans="1:15" x14ac:dyDescent="0.25">
      <c r="A44" s="7" t="s">
        <v>21</v>
      </c>
      <c r="B44" s="9">
        <f t="shared" si="24"/>
        <v>2</v>
      </c>
      <c r="C44" s="9">
        <f t="shared" si="22"/>
        <v>0</v>
      </c>
      <c r="D44" s="9">
        <f t="shared" si="23"/>
        <v>0</v>
      </c>
      <c r="E44" s="14">
        <f t="shared" si="25"/>
        <v>2</v>
      </c>
      <c r="F44" s="9">
        <f t="shared" si="26"/>
        <v>2</v>
      </c>
      <c r="H44" s="51">
        <f>((NLSH_Som_akt_2015!B60*NLSH_Som_kap_2015!$O44)/NLSH_Som_kap_2015!$M44)/NLSH_Som_kap_2015!$N44</f>
        <v>1.137433574879227</v>
      </c>
      <c r="I44" s="52">
        <f>((NLSH_Som_akt_2015!C60*NLSH_Som_kap_2015!$O44)/NLSH_Som_kap_2015!$M44)/NLSH_Som_kap_2015!$N44</f>
        <v>0</v>
      </c>
      <c r="J44" s="51">
        <f>((NLSH_Som_akt_2015!D60*NLSH_Som_kap_2015!$O44)/NLSH_Som_kap_2015!$M44)/NLSH_Som_kap_2015!$N44</f>
        <v>0</v>
      </c>
      <c r="K44" s="16">
        <f t="shared" si="27"/>
        <v>1.137433574879227</v>
      </c>
      <c r="M44" s="48">
        <v>230</v>
      </c>
      <c r="N44" s="48">
        <v>8</v>
      </c>
      <c r="O44" s="50">
        <v>0.5</v>
      </c>
    </row>
    <row r="45" spans="1:15" x14ac:dyDescent="0.25">
      <c r="A45" s="8" t="s">
        <v>22</v>
      </c>
      <c r="B45" s="10">
        <f t="shared" si="24"/>
        <v>8</v>
      </c>
      <c r="C45" s="10">
        <f t="shared" si="22"/>
        <v>2</v>
      </c>
      <c r="D45" s="10">
        <f t="shared" si="23"/>
        <v>2</v>
      </c>
      <c r="E45" s="26">
        <f t="shared" si="25"/>
        <v>12</v>
      </c>
      <c r="F45" s="10">
        <f t="shared" si="26"/>
        <v>12</v>
      </c>
      <c r="H45" s="53">
        <f>((NLSH_Som_akt_2015!B61*NLSH_Som_kap_2015!$O45)/NLSH_Som_kap_2015!$M45)/NLSH_Som_kap_2015!$N45</f>
        <v>7.8347864467933119</v>
      </c>
      <c r="I45" s="54">
        <f>((NLSH_Som_akt_2015!C61*NLSH_Som_kap_2015!$O45)/NLSH_Som_kap_2015!$M45)/NLSH_Som_kap_2015!$N45</f>
        <v>1.9725952764358563</v>
      </c>
      <c r="J45" s="53">
        <f>((NLSH_Som_akt_2015!D61*NLSH_Som_kap_2015!$O45)/NLSH_Som_kap_2015!$M45)/NLSH_Som_kap_2015!$N45</f>
        <v>1.3301986044015031</v>
      </c>
      <c r="K45" s="18">
        <f t="shared" si="27"/>
        <v>11.137580327630671</v>
      </c>
      <c r="M45" s="48">
        <v>230</v>
      </c>
      <c r="N45" s="48">
        <v>8</v>
      </c>
      <c r="O45" s="50">
        <v>4</v>
      </c>
    </row>
    <row r="47" spans="1:15" ht="18.75" x14ac:dyDescent="0.3">
      <c r="A47" s="1" t="s">
        <v>46</v>
      </c>
    </row>
    <row r="48" spans="1:15" x14ac:dyDescent="0.25">
      <c r="B48" t="s">
        <v>45</v>
      </c>
      <c r="H48" t="s">
        <v>40</v>
      </c>
    </row>
    <row r="49" spans="1:11" ht="45" x14ac:dyDescent="0.25">
      <c r="A49" s="58" t="s">
        <v>47</v>
      </c>
      <c r="B49" s="3" t="s">
        <v>1</v>
      </c>
      <c r="C49" s="4" t="s">
        <v>2</v>
      </c>
      <c r="D49" s="3" t="s">
        <v>3</v>
      </c>
      <c r="E49" s="42" t="s">
        <v>31</v>
      </c>
      <c r="F49" s="42" t="s">
        <v>32</v>
      </c>
      <c r="H49" s="2" t="s">
        <v>1</v>
      </c>
      <c r="I49" s="3" t="s">
        <v>2</v>
      </c>
      <c r="J49" s="4" t="s">
        <v>3</v>
      </c>
      <c r="K49" s="42" t="s">
        <v>4</v>
      </c>
    </row>
    <row r="50" spans="1:11" x14ac:dyDescent="0.25">
      <c r="A50" s="59" t="s">
        <v>48</v>
      </c>
      <c r="B50" s="19"/>
      <c r="C50" s="11"/>
      <c r="D50" s="19"/>
      <c r="E50" s="11"/>
      <c r="F50" s="19"/>
      <c r="H50" s="7"/>
      <c r="I50" s="19"/>
      <c r="J50" s="11"/>
      <c r="K50" s="19"/>
    </row>
    <row r="51" spans="1:11" x14ac:dyDescent="0.25">
      <c r="A51" s="19" t="s">
        <v>51</v>
      </c>
      <c r="B51" s="36">
        <f>ROUNDUP(H51,0)</f>
        <v>5</v>
      </c>
      <c r="C51" s="37">
        <f t="shared" ref="C51:D51" si="28">ROUNDUP(I51,0)</f>
        <v>1</v>
      </c>
      <c r="D51" s="36">
        <f t="shared" si="28"/>
        <v>1</v>
      </c>
      <c r="E51" s="37">
        <f>B51+C51+D51</f>
        <v>7</v>
      </c>
      <c r="F51" s="36">
        <f>ROUNDUP(K51,0)</f>
        <v>7</v>
      </c>
      <c r="H51" s="23">
        <v>4.7073239130434787</v>
      </c>
      <c r="I51" s="21">
        <v>0.81235652173913064</v>
      </c>
      <c r="J51" s="15">
        <v>0.50145326086956521</v>
      </c>
      <c r="K51" s="21">
        <f>H51+I51+J51</f>
        <v>6.0211336956521748</v>
      </c>
    </row>
    <row r="52" spans="1:11" x14ac:dyDescent="0.25">
      <c r="A52" s="19" t="s">
        <v>49</v>
      </c>
      <c r="B52" s="36">
        <f t="shared" ref="B52:B53" si="29">ROUNDUP(H52,0)</f>
        <v>6</v>
      </c>
      <c r="C52" s="37">
        <f t="shared" ref="C52:C53" si="30">ROUNDUP(I52,0)</f>
        <v>1</v>
      </c>
      <c r="D52" s="36">
        <f t="shared" ref="D52:D53" si="31">ROUNDUP(J52,0)</f>
        <v>1</v>
      </c>
      <c r="E52" s="37">
        <f t="shared" ref="E52:E53" si="32">B52+C52+D52</f>
        <v>8</v>
      </c>
      <c r="F52" s="36">
        <f t="shared" ref="F52:F53" si="33">ROUNDUP(K52,0)</f>
        <v>8</v>
      </c>
      <c r="H52" s="23">
        <v>5.7579121508057822</v>
      </c>
      <c r="I52" s="21">
        <v>0.93627956003736412</v>
      </c>
      <c r="J52" s="15">
        <v>0.56909435720486112</v>
      </c>
      <c r="K52" s="21">
        <f t="shared" ref="K52:K57" si="34">H52+I52+J52</f>
        <v>7.2632860680480071</v>
      </c>
    </row>
    <row r="53" spans="1:11" x14ac:dyDescent="0.25">
      <c r="A53" s="60" t="s">
        <v>84</v>
      </c>
      <c r="B53" s="38">
        <f t="shared" si="29"/>
        <v>6</v>
      </c>
      <c r="C53" s="39">
        <f t="shared" si="30"/>
        <v>1</v>
      </c>
      <c r="D53" s="38">
        <f t="shared" si="31"/>
        <v>1</v>
      </c>
      <c r="E53" s="39">
        <f t="shared" si="32"/>
        <v>8</v>
      </c>
      <c r="F53" s="38">
        <f t="shared" si="33"/>
        <v>8</v>
      </c>
      <c r="H53" s="47">
        <v>5.960810835832663</v>
      </c>
      <c r="I53" s="22">
        <v>0.96283263503086436</v>
      </c>
      <c r="J53" s="17">
        <v>0.58935162015230835</v>
      </c>
      <c r="K53" s="22">
        <f t="shared" si="34"/>
        <v>7.512995091015835</v>
      </c>
    </row>
    <row r="54" spans="1:11" x14ac:dyDescent="0.25">
      <c r="A54" s="61" t="s">
        <v>50</v>
      </c>
      <c r="B54" s="19"/>
      <c r="C54" s="11"/>
      <c r="D54" s="19"/>
      <c r="E54" s="11"/>
      <c r="F54" s="19"/>
      <c r="H54" s="7"/>
      <c r="I54" s="21"/>
      <c r="J54" s="15"/>
      <c r="K54" s="21"/>
    </row>
    <row r="55" spans="1:11" x14ac:dyDescent="0.25">
      <c r="A55" s="19" t="s">
        <v>51</v>
      </c>
      <c r="B55" s="36">
        <f>ROUNDUP(H55,0)</f>
        <v>3</v>
      </c>
      <c r="C55" s="37">
        <f t="shared" ref="C55:C57" si="35">ROUNDUP(I55,0)</f>
        <v>1</v>
      </c>
      <c r="D55" s="36">
        <f t="shared" ref="D55:D57" si="36">ROUNDUP(J55,0)</f>
        <v>1</v>
      </c>
      <c r="E55" s="37">
        <f>B55+C55+D55</f>
        <v>5</v>
      </c>
      <c r="F55" s="36">
        <f>ROUNDUP(K55,0)</f>
        <v>4</v>
      </c>
      <c r="H55" s="23">
        <v>2.6828804347826085</v>
      </c>
      <c r="I55" s="21">
        <v>0.82010869565217392</v>
      </c>
      <c r="J55" s="15">
        <v>0.41494565217391305</v>
      </c>
      <c r="K55" s="21">
        <f t="shared" si="34"/>
        <v>3.9179347826086954</v>
      </c>
    </row>
    <row r="56" spans="1:11" x14ac:dyDescent="0.25">
      <c r="A56" s="19" t="s">
        <v>49</v>
      </c>
      <c r="B56" s="36">
        <f t="shared" ref="B56:B57" si="37">ROUNDUP(H56,0)</f>
        <v>4</v>
      </c>
      <c r="C56" s="37">
        <f t="shared" si="35"/>
        <v>1</v>
      </c>
      <c r="D56" s="36">
        <f t="shared" si="36"/>
        <v>1</v>
      </c>
      <c r="E56" s="37">
        <f t="shared" ref="E56:E57" si="38">B56+C56+D56</f>
        <v>6</v>
      </c>
      <c r="F56" s="36">
        <f t="shared" ref="F56:F57" si="39">ROUNDUP(K56,0)</f>
        <v>5</v>
      </c>
      <c r="H56" s="23">
        <v>3.4393029070425714</v>
      </c>
      <c r="I56" s="21">
        <v>0.95939583050271748</v>
      </c>
      <c r="J56" s="15">
        <v>0.51666184895833334</v>
      </c>
      <c r="K56" s="21">
        <f t="shared" si="34"/>
        <v>4.9153605865036214</v>
      </c>
    </row>
    <row r="57" spans="1:11" x14ac:dyDescent="0.25">
      <c r="A57" s="60" t="s">
        <v>84</v>
      </c>
      <c r="B57" s="38">
        <f t="shared" si="37"/>
        <v>4</v>
      </c>
      <c r="C57" s="39">
        <f t="shared" si="35"/>
        <v>1</v>
      </c>
      <c r="D57" s="38">
        <f t="shared" si="36"/>
        <v>1</v>
      </c>
      <c r="E57" s="39">
        <f t="shared" si="38"/>
        <v>6</v>
      </c>
      <c r="F57" s="38">
        <f t="shared" si="39"/>
        <v>6</v>
      </c>
      <c r="H57" s="47">
        <v>3.6492349084138489</v>
      </c>
      <c r="I57" s="22">
        <v>0.9984312399355878</v>
      </c>
      <c r="J57" s="17">
        <v>0.53952873892914643</v>
      </c>
      <c r="K57" s="22">
        <f t="shared" si="34"/>
        <v>5.1871948872785829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workbookViewId="0">
      <selection activeCell="B51" sqref="B51"/>
    </sheetView>
  </sheetViews>
  <sheetFormatPr baseColWidth="10" defaultRowHeight="15" x14ac:dyDescent="0.25"/>
  <cols>
    <col min="1" max="1" width="30.85546875" customWidth="1"/>
  </cols>
  <sheetData>
    <row r="2" spans="1:9" ht="18.75" x14ac:dyDescent="0.3">
      <c r="A2" s="1" t="s">
        <v>86</v>
      </c>
    </row>
    <row r="4" spans="1:9" ht="30" x14ac:dyDescent="0.25">
      <c r="A4" s="28" t="s">
        <v>0</v>
      </c>
      <c r="B4" s="3" t="s">
        <v>52</v>
      </c>
      <c r="C4" s="4" t="s">
        <v>53</v>
      </c>
      <c r="D4" s="3" t="s">
        <v>54</v>
      </c>
      <c r="E4" s="5" t="s">
        <v>55</v>
      </c>
      <c r="F4" s="66" t="s">
        <v>56</v>
      </c>
      <c r="G4" s="63" t="s">
        <v>57</v>
      </c>
    </row>
    <row r="5" spans="1:9" x14ac:dyDescent="0.25">
      <c r="A5" s="6" t="s">
        <v>14</v>
      </c>
      <c r="B5" s="19"/>
      <c r="C5" s="11"/>
      <c r="D5" s="19"/>
      <c r="E5" s="11"/>
      <c r="F5" s="19"/>
      <c r="G5" s="12"/>
    </row>
    <row r="6" spans="1:9" x14ac:dyDescent="0.25">
      <c r="A6" s="7" t="s">
        <v>5</v>
      </c>
      <c r="B6" s="9">
        <v>24497</v>
      </c>
      <c r="C6" s="14">
        <v>3258</v>
      </c>
      <c r="D6" s="9">
        <v>6123</v>
      </c>
      <c r="E6" s="14">
        <v>264</v>
      </c>
      <c r="F6" s="9">
        <v>94</v>
      </c>
      <c r="G6" s="24">
        <f>B6+C6+D6+E6+F6</f>
        <v>34236</v>
      </c>
    </row>
    <row r="7" spans="1:9" x14ac:dyDescent="0.25">
      <c r="A7" s="7" t="s">
        <v>6</v>
      </c>
      <c r="B7" s="9">
        <v>117686</v>
      </c>
      <c r="C7" s="14">
        <v>11355</v>
      </c>
      <c r="D7" s="9">
        <v>23919</v>
      </c>
      <c r="E7" s="14">
        <v>1815</v>
      </c>
      <c r="F7" s="9">
        <v>1113</v>
      </c>
      <c r="G7" s="24">
        <f t="shared" ref="G7:G23" si="0">B7+C7+D7+E7+F7</f>
        <v>155888</v>
      </c>
    </row>
    <row r="8" spans="1:9" x14ac:dyDescent="0.25">
      <c r="A8" s="7" t="s">
        <v>7</v>
      </c>
      <c r="B8" s="9">
        <v>7908</v>
      </c>
      <c r="C8" s="14">
        <v>1850</v>
      </c>
      <c r="D8" s="9">
        <v>3712</v>
      </c>
      <c r="E8" s="14">
        <v>590</v>
      </c>
      <c r="F8" s="9">
        <v>79</v>
      </c>
      <c r="G8" s="24">
        <f t="shared" si="0"/>
        <v>14139</v>
      </c>
    </row>
    <row r="9" spans="1:9" x14ac:dyDescent="0.25">
      <c r="A9" s="8" t="s">
        <v>8</v>
      </c>
      <c r="B9" s="10">
        <v>184882</v>
      </c>
      <c r="C9" s="26">
        <v>24132</v>
      </c>
      <c r="D9" s="10">
        <v>49758</v>
      </c>
      <c r="E9" s="26">
        <v>3011</v>
      </c>
      <c r="F9" s="10">
        <v>1298</v>
      </c>
      <c r="G9" s="27">
        <f t="shared" si="0"/>
        <v>263081</v>
      </c>
      <c r="H9" s="62"/>
      <c r="I9" s="62"/>
    </row>
    <row r="10" spans="1:9" x14ac:dyDescent="0.25">
      <c r="A10" s="6" t="s">
        <v>9</v>
      </c>
      <c r="B10" s="9"/>
      <c r="C10" s="14"/>
      <c r="D10" s="9"/>
      <c r="E10" s="14"/>
      <c r="F10" s="9"/>
      <c r="G10" s="24"/>
    </row>
    <row r="11" spans="1:9" x14ac:dyDescent="0.25">
      <c r="A11" s="7" t="s">
        <v>5</v>
      </c>
      <c r="B11" s="9">
        <v>26986.524876157404</v>
      </c>
      <c r="C11" s="14">
        <v>3277.9144658564815</v>
      </c>
      <c r="D11" s="9">
        <v>6495.2300688657397</v>
      </c>
      <c r="E11" s="14">
        <v>267.98610416666668</v>
      </c>
      <c r="F11" s="9">
        <v>90.082450810185165</v>
      </c>
      <c r="G11" s="24">
        <f t="shared" si="0"/>
        <v>37117.737965856475</v>
      </c>
    </row>
    <row r="12" spans="1:9" x14ac:dyDescent="0.25">
      <c r="A12" s="7" t="s">
        <v>10</v>
      </c>
      <c r="B12" s="9">
        <v>123850.79250326</v>
      </c>
      <c r="C12" s="14">
        <v>10858.262924874611</v>
      </c>
      <c r="D12" s="9">
        <v>23891.729073234957</v>
      </c>
      <c r="E12" s="14">
        <v>1815.4423550925924</v>
      </c>
      <c r="F12" s="9">
        <v>999.81119529320972</v>
      </c>
      <c r="G12" s="24">
        <f t="shared" si="0"/>
        <v>161416.03805175537</v>
      </c>
    </row>
    <row r="13" spans="1:9" x14ac:dyDescent="0.25">
      <c r="A13" s="7" t="s">
        <v>11</v>
      </c>
      <c r="B13" s="9">
        <v>1591.9004016203708</v>
      </c>
      <c r="C13" s="14">
        <v>240.51709664351858</v>
      </c>
      <c r="D13" s="9">
        <v>405.43616377314828</v>
      </c>
      <c r="E13" s="14">
        <v>9.0141041666666677</v>
      </c>
      <c r="F13" s="9">
        <v>0.97517071759259266</v>
      </c>
      <c r="G13" s="24">
        <f t="shared" si="0"/>
        <v>2247.8429369212963</v>
      </c>
    </row>
    <row r="14" spans="1:9" x14ac:dyDescent="0.25">
      <c r="A14" s="7" t="s">
        <v>12</v>
      </c>
      <c r="B14" s="9">
        <v>8735.6106041666681</v>
      </c>
      <c r="C14" s="14">
        <v>933.82955960648167</v>
      </c>
      <c r="D14" s="9">
        <v>2004.9538017939817</v>
      </c>
      <c r="E14" s="14">
        <v>267.86774305555559</v>
      </c>
      <c r="F14" s="9">
        <v>118.37745775462965</v>
      </c>
      <c r="G14" s="24">
        <f t="shared" si="0"/>
        <v>12060.639166377317</v>
      </c>
    </row>
    <row r="15" spans="1:9" x14ac:dyDescent="0.25">
      <c r="A15" s="7" t="s">
        <v>7</v>
      </c>
      <c r="B15" s="9">
        <v>11692.980055555556</v>
      </c>
      <c r="C15" s="14">
        <v>2358.0308645833334</v>
      </c>
      <c r="D15" s="9">
        <v>4925.9289027777777</v>
      </c>
      <c r="E15" s="14">
        <v>992.28125</v>
      </c>
      <c r="F15" s="9">
        <v>105.48958333333333</v>
      </c>
      <c r="G15" s="24">
        <f t="shared" si="0"/>
        <v>20074.710656250001</v>
      </c>
    </row>
    <row r="16" spans="1:9" x14ac:dyDescent="0.25">
      <c r="A16" s="8" t="s">
        <v>8</v>
      </c>
      <c r="B16" s="10">
        <v>244539.88639954425</v>
      </c>
      <c r="C16" s="26">
        <v>29858.002726540799</v>
      </c>
      <c r="D16" s="10">
        <v>63565.4189864945</v>
      </c>
      <c r="E16" s="26">
        <v>3343.8458019965283</v>
      </c>
      <c r="F16" s="10">
        <v>1482.2082004412612</v>
      </c>
      <c r="G16" s="27">
        <f t="shared" si="0"/>
        <v>342789.36211501731</v>
      </c>
    </row>
    <row r="17" spans="1:7" x14ac:dyDescent="0.25">
      <c r="A17" s="6" t="s">
        <v>78</v>
      </c>
      <c r="B17" s="9"/>
      <c r="C17" s="14"/>
      <c r="D17" s="9"/>
      <c r="E17" s="14"/>
      <c r="F17" s="9"/>
      <c r="G17" s="24"/>
    </row>
    <row r="18" spans="1:7" x14ac:dyDescent="0.25">
      <c r="A18" s="7" t="s">
        <v>5</v>
      </c>
      <c r="B18" s="9">
        <v>26956.686117283953</v>
      </c>
      <c r="C18" s="14">
        <v>3263.1728803840879</v>
      </c>
      <c r="D18" s="9">
        <v>6452.0417432098757</v>
      </c>
      <c r="E18" s="14">
        <v>245.84653909465021</v>
      </c>
      <c r="F18" s="9">
        <v>87.393649794238698</v>
      </c>
      <c r="G18" s="24">
        <f t="shared" si="0"/>
        <v>37005.140929766807</v>
      </c>
    </row>
    <row r="19" spans="1:7" x14ac:dyDescent="0.25">
      <c r="A19" s="7" t="s">
        <v>10</v>
      </c>
      <c r="B19" s="9">
        <v>121911.30663155008</v>
      </c>
      <c r="C19" s="14">
        <v>10463.027325502209</v>
      </c>
      <c r="D19" s="9">
        <v>22909.714146733731</v>
      </c>
      <c r="E19" s="14">
        <v>1680.9591612254228</v>
      </c>
      <c r="F19" s="9">
        <v>971.69680192501164</v>
      </c>
      <c r="G19" s="24">
        <f t="shared" si="0"/>
        <v>157936.70406693645</v>
      </c>
    </row>
    <row r="20" spans="1:7" x14ac:dyDescent="0.25">
      <c r="A20" s="7" t="s">
        <v>11</v>
      </c>
      <c r="B20" s="9">
        <v>2100.2723086419755</v>
      </c>
      <c r="C20" s="14">
        <v>319.51610727023325</v>
      </c>
      <c r="D20" s="9">
        <v>537.60218271604947</v>
      </c>
      <c r="E20" s="14">
        <v>10.624386831275721</v>
      </c>
      <c r="F20" s="9">
        <v>1.3804798353909467</v>
      </c>
      <c r="G20" s="24">
        <f t="shared" si="0"/>
        <v>2969.3954652949246</v>
      </c>
    </row>
    <row r="21" spans="1:7" x14ac:dyDescent="0.25">
      <c r="A21" s="7" t="s">
        <v>12</v>
      </c>
      <c r="B21" s="9">
        <v>12034.791651234569</v>
      </c>
      <c r="C21" s="14">
        <v>1294.542013717421</v>
      </c>
      <c r="D21" s="9">
        <v>2754.3966556927298</v>
      </c>
      <c r="E21" s="14">
        <v>357.24820987654323</v>
      </c>
      <c r="F21" s="9">
        <v>163.90022325102885</v>
      </c>
      <c r="G21" s="24">
        <f t="shared" si="0"/>
        <v>16604.878753772293</v>
      </c>
    </row>
    <row r="22" spans="1:7" x14ac:dyDescent="0.25">
      <c r="A22" s="7" t="s">
        <v>7</v>
      </c>
      <c r="B22" s="9">
        <v>12591.709944444443</v>
      </c>
      <c r="C22" s="14">
        <v>2575.0972901234568</v>
      </c>
      <c r="D22" s="9">
        <v>5196.9247592592583</v>
      </c>
      <c r="E22" s="14">
        <v>1391.0427777777777</v>
      </c>
      <c r="F22" s="9">
        <v>96.203333333333333</v>
      </c>
      <c r="G22" s="24">
        <f t="shared" si="0"/>
        <v>21850.978104938269</v>
      </c>
    </row>
    <row r="23" spans="1:7" x14ac:dyDescent="0.25">
      <c r="A23" s="8" t="s">
        <v>8</v>
      </c>
      <c r="B23" s="10">
        <v>260582.62307407416</v>
      </c>
      <c r="C23" s="26">
        <v>31589.524176543211</v>
      </c>
      <c r="D23" s="10">
        <v>66830.468749794236</v>
      </c>
      <c r="E23" s="26">
        <v>3322.9204469135798</v>
      </c>
      <c r="F23" s="10">
        <v>1488.7386888888891</v>
      </c>
      <c r="G23" s="27">
        <f t="shared" si="0"/>
        <v>363814.2751362141</v>
      </c>
    </row>
    <row r="24" spans="1:7" x14ac:dyDescent="0.25">
      <c r="A24" s="6" t="s">
        <v>13</v>
      </c>
      <c r="B24" s="19"/>
      <c r="C24" s="11"/>
      <c r="D24" s="19"/>
      <c r="E24" s="11"/>
      <c r="F24" s="19"/>
      <c r="G24" s="12"/>
    </row>
    <row r="25" spans="1:7" x14ac:dyDescent="0.25">
      <c r="A25" s="7" t="s">
        <v>5</v>
      </c>
      <c r="B25" s="21">
        <f>((B11-B6)/B6)*100</f>
        <v>10.162570421510406</v>
      </c>
      <c r="C25" s="15">
        <f t="shared" ref="C25:E25" si="1">((C11-C6)/C6)*100</f>
        <v>0.61124818466793907</v>
      </c>
      <c r="D25" s="21">
        <f t="shared" si="1"/>
        <v>6.0792106625141216</v>
      </c>
      <c r="E25" s="16">
        <f t="shared" si="1"/>
        <v>1.5098879419191962</v>
      </c>
      <c r="F25" s="21">
        <f t="shared" ref="F25:G25" si="2">((F11-F6)/F6)*100</f>
        <v>-4.1676055210796124</v>
      </c>
      <c r="G25" s="16">
        <f t="shared" si="2"/>
        <v>8.4172741145474799</v>
      </c>
    </row>
    <row r="26" spans="1:7" x14ac:dyDescent="0.25">
      <c r="A26" s="7" t="s">
        <v>10</v>
      </c>
      <c r="B26" s="21">
        <f t="shared" ref="B26:E26" si="3">((B12-B7)/B7)*100</f>
        <v>5.2383397373179506</v>
      </c>
      <c r="C26" s="15">
        <f t="shared" si="3"/>
        <v>-4.3746109654371583</v>
      </c>
      <c r="D26" s="21">
        <f t="shared" si="3"/>
        <v>-0.11401365761546274</v>
      </c>
      <c r="E26" s="16">
        <f t="shared" si="3"/>
        <v>2.4372181410048439E-2</v>
      </c>
      <c r="F26" s="21">
        <f t="shared" ref="F26:G26" si="4">((F12-F7)/F7)*100</f>
        <v>-10.169703926935334</v>
      </c>
      <c r="G26" s="16">
        <f t="shared" si="4"/>
        <v>3.5461600968357869</v>
      </c>
    </row>
    <row r="27" spans="1:7" x14ac:dyDescent="0.25">
      <c r="A27" s="7" t="s">
        <v>7</v>
      </c>
      <c r="B27" s="21">
        <f>((B15-B8)/B8)*100</f>
        <v>47.862671415725288</v>
      </c>
      <c r="C27" s="15">
        <f t="shared" ref="C27:E28" si="5">((C15-C8)/C8)*100</f>
        <v>27.461127815315319</v>
      </c>
      <c r="D27" s="21">
        <f t="shared" si="5"/>
        <v>32.702826044659957</v>
      </c>
      <c r="E27" s="16">
        <f t="shared" si="5"/>
        <v>68.183262711864415</v>
      </c>
      <c r="F27" s="21">
        <f t="shared" ref="F27:G27" si="6">((F15-F8)/F8)*100</f>
        <v>33.531118143459906</v>
      </c>
      <c r="G27" s="16">
        <f t="shared" si="6"/>
        <v>41.981120703373655</v>
      </c>
    </row>
    <row r="28" spans="1:7" x14ac:dyDescent="0.25">
      <c r="A28" s="8" t="s">
        <v>8</v>
      </c>
      <c r="B28" s="22">
        <f>((B16-B9)/B9)*100</f>
        <v>32.268087969377362</v>
      </c>
      <c r="C28" s="17">
        <f t="shared" si="5"/>
        <v>23.727841565310786</v>
      </c>
      <c r="D28" s="22">
        <f t="shared" si="5"/>
        <v>27.749143829121952</v>
      </c>
      <c r="E28" s="18">
        <f t="shared" si="5"/>
        <v>11.054327532265967</v>
      </c>
      <c r="F28" s="22">
        <f t="shared" ref="F28:G28" si="7">((F16-F9)/F9)*100</f>
        <v>14.191694949249706</v>
      </c>
      <c r="G28" s="18">
        <f t="shared" si="7"/>
        <v>30.298030688273691</v>
      </c>
    </row>
    <row r="29" spans="1:7" x14ac:dyDescent="0.25">
      <c r="A29" s="6" t="s">
        <v>79</v>
      </c>
      <c r="B29" s="19"/>
      <c r="C29" s="11"/>
      <c r="D29" s="19"/>
      <c r="E29" s="12"/>
      <c r="F29" s="19"/>
      <c r="G29" s="12"/>
    </row>
    <row r="30" spans="1:7" x14ac:dyDescent="0.25">
      <c r="A30" s="7" t="s">
        <v>5</v>
      </c>
      <c r="B30" s="21">
        <f>((B18-B6)/B6)*100</f>
        <v>10.040764653973763</v>
      </c>
      <c r="C30" s="15">
        <f t="shared" ref="C30:E31" si="8">((C18-C6)/C6)*100</f>
        <v>0.15877472019913674</v>
      </c>
      <c r="D30" s="21">
        <f t="shared" si="8"/>
        <v>5.3738648245937561</v>
      </c>
      <c r="E30" s="16">
        <f t="shared" si="8"/>
        <v>-6.8763109489961325</v>
      </c>
      <c r="F30" s="21">
        <f t="shared" ref="F30:G30" si="9">((F18-F6)/F6)*100</f>
        <v>-7.0280321337886198</v>
      </c>
      <c r="G30" s="16">
        <f t="shared" si="9"/>
        <v>8.0883892095069712</v>
      </c>
    </row>
    <row r="31" spans="1:7" x14ac:dyDescent="0.25">
      <c r="A31" s="7" t="s">
        <v>10</v>
      </c>
      <c r="B31" s="21">
        <f>((B19-B7)/B7)*100</f>
        <v>3.5903222401560733</v>
      </c>
      <c r="C31" s="15">
        <f t="shared" si="8"/>
        <v>-7.8553295860659675</v>
      </c>
      <c r="D31" s="21">
        <f t="shared" si="8"/>
        <v>-4.2195988681226995</v>
      </c>
      <c r="E31" s="16">
        <f t="shared" si="8"/>
        <v>-7.3851701804174761</v>
      </c>
      <c r="F31" s="21">
        <f t="shared" ref="F31:G31" si="10">((F19-F7)/F7)*100</f>
        <v>-12.695705128031298</v>
      </c>
      <c r="G31" s="16">
        <f t="shared" si="10"/>
        <v>1.3142153770248195</v>
      </c>
    </row>
    <row r="32" spans="1:7" x14ac:dyDescent="0.25">
      <c r="A32" s="7" t="s">
        <v>7</v>
      </c>
      <c r="B32" s="21">
        <f>((B22-B8)/B8)*100</f>
        <v>59.227490445680864</v>
      </c>
      <c r="C32" s="15">
        <f t="shared" ref="C32:E33" si="11">((C22-C8)/C8)*100</f>
        <v>39.194448114781451</v>
      </c>
      <c r="D32" s="21">
        <f t="shared" si="11"/>
        <v>40.003360971423987</v>
      </c>
      <c r="E32" s="16">
        <f t="shared" si="11"/>
        <v>135.76996233521658</v>
      </c>
      <c r="F32" s="21">
        <f t="shared" ref="F32:G32" si="12">((F22-F8)/F8)*100</f>
        <v>21.776371308016877</v>
      </c>
      <c r="G32" s="16">
        <f t="shared" si="12"/>
        <v>54.544013755840361</v>
      </c>
    </row>
    <row r="33" spans="1:7" x14ac:dyDescent="0.25">
      <c r="A33" s="8" t="s">
        <v>8</v>
      </c>
      <c r="B33" s="22">
        <f>((B23-B9)/B9)*100</f>
        <v>40.945372223404206</v>
      </c>
      <c r="C33" s="17">
        <f t="shared" si="11"/>
        <v>30.9030506238323</v>
      </c>
      <c r="D33" s="22">
        <f t="shared" si="11"/>
        <v>34.311002752912565</v>
      </c>
      <c r="E33" s="18">
        <f t="shared" si="11"/>
        <v>10.359363896166714</v>
      </c>
      <c r="F33" s="22">
        <f t="shared" ref="F33:G33" si="13">((F23-F9)/F9)*100</f>
        <v>14.694814244136294</v>
      </c>
      <c r="G33" s="18">
        <f t="shared" si="13"/>
        <v>38.289832840917477</v>
      </c>
    </row>
    <row r="35" spans="1:7" ht="18.75" x14ac:dyDescent="0.3">
      <c r="A35" s="1" t="s">
        <v>85</v>
      </c>
    </row>
    <row r="37" spans="1:7" ht="30" x14ac:dyDescent="0.25">
      <c r="A37" s="28" t="s">
        <v>0</v>
      </c>
      <c r="B37" s="3" t="s">
        <v>52</v>
      </c>
      <c r="C37" s="4" t="s">
        <v>53</v>
      </c>
      <c r="D37" s="3" t="s">
        <v>54</v>
      </c>
      <c r="E37" s="5" t="s">
        <v>55</v>
      </c>
      <c r="F37" s="66" t="s">
        <v>56</v>
      </c>
      <c r="G37" s="63" t="s">
        <v>57</v>
      </c>
    </row>
    <row r="38" spans="1:7" x14ac:dyDescent="0.25">
      <c r="A38" s="29" t="s">
        <v>15</v>
      </c>
      <c r="B38" s="19"/>
      <c r="C38" s="11"/>
      <c r="D38" s="19"/>
      <c r="E38" s="11"/>
      <c r="F38" s="19"/>
      <c r="G38" s="12"/>
    </row>
    <row r="39" spans="1:7" x14ac:dyDescent="0.25">
      <c r="A39" s="30" t="s">
        <v>16</v>
      </c>
      <c r="B39" s="9">
        <v>2831</v>
      </c>
      <c r="C39" s="14">
        <v>393</v>
      </c>
      <c r="D39" s="9">
        <v>1955</v>
      </c>
      <c r="E39" s="14">
        <v>590</v>
      </c>
      <c r="F39" s="9">
        <v>79</v>
      </c>
      <c r="G39" s="24">
        <f>B39+C39+D39+E39+F39</f>
        <v>5848</v>
      </c>
    </row>
    <row r="40" spans="1:7" x14ac:dyDescent="0.25">
      <c r="A40" s="7" t="s">
        <v>17</v>
      </c>
      <c r="B40" s="9">
        <v>5177</v>
      </c>
      <c r="C40" s="14">
        <v>1210</v>
      </c>
      <c r="D40" s="9">
        <v>2066</v>
      </c>
      <c r="E40" s="14">
        <v>0</v>
      </c>
      <c r="F40" s="9">
        <v>0</v>
      </c>
      <c r="G40" s="24">
        <f t="shared" ref="G40:G61" si="14">B40+C40+D40+E40+F40</f>
        <v>8453</v>
      </c>
    </row>
    <row r="41" spans="1:7" x14ac:dyDescent="0.25">
      <c r="A41" s="7" t="s">
        <v>18</v>
      </c>
      <c r="B41" s="9">
        <v>296</v>
      </c>
      <c r="C41" s="14">
        <v>1</v>
      </c>
      <c r="D41" s="9">
        <v>377</v>
      </c>
      <c r="E41" s="14">
        <v>0</v>
      </c>
      <c r="F41" s="9">
        <v>0</v>
      </c>
      <c r="G41" s="24">
        <f t="shared" si="14"/>
        <v>674</v>
      </c>
    </row>
    <row r="42" spans="1:7" x14ac:dyDescent="0.25">
      <c r="A42" s="7" t="s">
        <v>19</v>
      </c>
      <c r="B42" s="9">
        <v>27983</v>
      </c>
      <c r="C42" s="14">
        <v>4870</v>
      </c>
      <c r="D42" s="9">
        <v>11183</v>
      </c>
      <c r="E42" s="14">
        <v>17</v>
      </c>
      <c r="F42" s="9">
        <v>39</v>
      </c>
      <c r="G42" s="24">
        <f t="shared" si="14"/>
        <v>44092</v>
      </c>
    </row>
    <row r="43" spans="1:7" x14ac:dyDescent="0.25">
      <c r="A43" s="7" t="s">
        <v>20</v>
      </c>
      <c r="B43" s="9">
        <v>129494</v>
      </c>
      <c r="C43" s="14">
        <v>17351</v>
      </c>
      <c r="D43" s="9">
        <v>35324</v>
      </c>
      <c r="E43" s="14">
        <v>2994</v>
      </c>
      <c r="F43" s="9">
        <v>1259</v>
      </c>
      <c r="G43" s="24">
        <f t="shared" si="14"/>
        <v>186422</v>
      </c>
    </row>
    <row r="44" spans="1:7" x14ac:dyDescent="0.25">
      <c r="A44" s="7" t="s">
        <v>21</v>
      </c>
      <c r="B44" s="9">
        <v>18759</v>
      </c>
      <c r="C44" s="14">
        <v>2</v>
      </c>
      <c r="D44" s="9">
        <v>1</v>
      </c>
      <c r="E44" s="14">
        <v>0</v>
      </c>
      <c r="F44" s="9">
        <v>0</v>
      </c>
      <c r="G44" s="24">
        <f t="shared" si="14"/>
        <v>18762</v>
      </c>
    </row>
    <row r="45" spans="1:7" x14ac:dyDescent="0.25">
      <c r="A45" s="8" t="s">
        <v>22</v>
      </c>
      <c r="B45" s="10">
        <v>3173</v>
      </c>
      <c r="C45" s="26">
        <v>698</v>
      </c>
      <c r="D45" s="10">
        <v>807</v>
      </c>
      <c r="E45" s="26">
        <v>0</v>
      </c>
      <c r="F45" s="10">
        <v>0</v>
      </c>
      <c r="G45" s="27">
        <f t="shared" si="14"/>
        <v>4678</v>
      </c>
    </row>
    <row r="46" spans="1:7" x14ac:dyDescent="0.25">
      <c r="A46" s="29" t="s">
        <v>23</v>
      </c>
      <c r="B46" s="9"/>
      <c r="C46" s="14"/>
      <c r="D46" s="9"/>
      <c r="E46" s="14"/>
      <c r="F46" s="9"/>
      <c r="G46" s="24"/>
    </row>
    <row r="47" spans="1:7" x14ac:dyDescent="0.25">
      <c r="A47" s="30" t="s">
        <v>16</v>
      </c>
      <c r="B47" s="9">
        <v>4575.1458333333339</v>
      </c>
      <c r="C47" s="14">
        <v>692.88541666666663</v>
      </c>
      <c r="D47" s="9">
        <v>2853.90625</v>
      </c>
      <c r="E47" s="14">
        <v>992.28125</v>
      </c>
      <c r="F47" s="9">
        <v>105.48958333333333</v>
      </c>
      <c r="G47" s="24">
        <f t="shared" si="14"/>
        <v>9219.7083333333339</v>
      </c>
    </row>
    <row r="48" spans="1:7" x14ac:dyDescent="0.25">
      <c r="A48" s="7" t="s">
        <v>17</v>
      </c>
      <c r="B48" s="9">
        <v>7244.3010112050297</v>
      </c>
      <c r="C48" s="14">
        <v>1613.8964217395526</v>
      </c>
      <c r="D48" s="9">
        <v>2771.9418557934987</v>
      </c>
      <c r="E48" s="14">
        <v>0</v>
      </c>
      <c r="F48" s="9">
        <v>0</v>
      </c>
      <c r="G48" s="24">
        <f t="shared" si="14"/>
        <v>11630.139288738081</v>
      </c>
    </row>
    <row r="49" spans="1:7" x14ac:dyDescent="0.25">
      <c r="A49" s="7" t="s">
        <v>18</v>
      </c>
      <c r="B49" s="9">
        <v>408.85809911876947</v>
      </c>
      <c r="C49" s="14">
        <v>1.1910253182870369</v>
      </c>
      <c r="D49" s="9">
        <v>423.0305705484364</v>
      </c>
      <c r="E49" s="14">
        <v>0</v>
      </c>
      <c r="F49" s="9">
        <v>0</v>
      </c>
      <c r="G49" s="24">
        <f t="shared" si="14"/>
        <v>833.07969498549289</v>
      </c>
    </row>
    <row r="50" spans="1:7" x14ac:dyDescent="0.25">
      <c r="A50" s="7" t="s">
        <v>19</v>
      </c>
      <c r="B50" s="9">
        <v>39146.352832418008</v>
      </c>
      <c r="C50" s="14">
        <v>6262.1084614346391</v>
      </c>
      <c r="D50" s="9">
        <v>14986.097555452505</v>
      </c>
      <c r="E50" s="14">
        <v>36.205713951631303</v>
      </c>
      <c r="F50" s="9">
        <v>69.214990654346479</v>
      </c>
      <c r="G50" s="24">
        <f t="shared" si="14"/>
        <v>60499.979553911136</v>
      </c>
    </row>
    <row r="51" spans="1:7" x14ac:dyDescent="0.25">
      <c r="A51" s="7" t="s">
        <v>20</v>
      </c>
      <c r="B51" s="9">
        <v>167887.03686340037</v>
      </c>
      <c r="C51" s="14">
        <v>21036.529248603874</v>
      </c>
      <c r="D51" s="9">
        <v>44400.583903915525</v>
      </c>
      <c r="E51" s="14">
        <v>3307.6400880448955</v>
      </c>
      <c r="F51" s="9">
        <v>1412.8566933734312</v>
      </c>
      <c r="G51" s="24">
        <f t="shared" si="14"/>
        <v>238044.64679733809</v>
      </c>
    </row>
    <row r="52" spans="1:7" x14ac:dyDescent="0.25">
      <c r="A52" s="7" t="s">
        <v>21</v>
      </c>
      <c r="B52" s="9">
        <v>25486.131666666668</v>
      </c>
      <c r="C52" s="14">
        <v>3.4558333333333335</v>
      </c>
      <c r="D52" s="9">
        <v>1.2133333333333334</v>
      </c>
      <c r="E52" s="14">
        <v>0</v>
      </c>
      <c r="F52" s="9">
        <v>0</v>
      </c>
      <c r="G52" s="24">
        <f t="shared" si="14"/>
        <v>25490.800833333335</v>
      </c>
    </row>
    <row r="53" spans="1:7" x14ac:dyDescent="0.25">
      <c r="A53" s="8" t="s">
        <v>22</v>
      </c>
      <c r="B53" s="10">
        <v>4367.2059267354543</v>
      </c>
      <c r="C53" s="26">
        <v>940.82173611111102</v>
      </c>
      <c r="D53" s="10">
        <v>984.59923611111117</v>
      </c>
      <c r="E53" s="26">
        <v>0</v>
      </c>
      <c r="F53" s="10">
        <v>0</v>
      </c>
      <c r="G53" s="27">
        <f t="shared" si="14"/>
        <v>6292.6268989576765</v>
      </c>
    </row>
    <row r="54" spans="1:7" x14ac:dyDescent="0.25">
      <c r="A54" s="29" t="s">
        <v>80</v>
      </c>
      <c r="B54" s="9"/>
      <c r="C54" s="14"/>
      <c r="D54" s="9"/>
      <c r="E54" s="14"/>
      <c r="F54" s="9"/>
      <c r="G54" s="24"/>
    </row>
    <row r="55" spans="1:7" x14ac:dyDescent="0.25">
      <c r="A55" s="30" t="s">
        <v>16</v>
      </c>
      <c r="B55" s="9">
        <v>4916.6194444444445</v>
      </c>
      <c r="C55" s="14">
        <v>841.87944444444452</v>
      </c>
      <c r="D55" s="9">
        <v>3037.6461111111112</v>
      </c>
      <c r="E55" s="14">
        <v>1391.0427777777777</v>
      </c>
      <c r="F55" s="9">
        <v>96.203333333333333</v>
      </c>
      <c r="G55" s="24">
        <f t="shared" si="14"/>
        <v>10283.39111111111</v>
      </c>
    </row>
    <row r="56" spans="1:7" x14ac:dyDescent="0.25">
      <c r="A56" s="7" t="s">
        <v>17</v>
      </c>
      <c r="B56" s="9">
        <v>7868.6449976797821</v>
      </c>
      <c r="C56" s="14">
        <v>1747.1560112896536</v>
      </c>
      <c r="D56" s="9">
        <v>2977.4701335858508</v>
      </c>
      <c r="E56" s="14">
        <v>0</v>
      </c>
      <c r="F56" s="9">
        <v>0</v>
      </c>
      <c r="G56" s="24">
        <f t="shared" si="14"/>
        <v>12593.271142555288</v>
      </c>
    </row>
    <row r="57" spans="1:7" x14ac:dyDescent="0.25">
      <c r="A57" s="7" t="s">
        <v>18</v>
      </c>
      <c r="B57" s="9">
        <v>439.19605441100555</v>
      </c>
      <c r="C57" s="14">
        <v>1.2325185185185186</v>
      </c>
      <c r="D57" s="9">
        <v>421.40104022200239</v>
      </c>
      <c r="E57" s="14">
        <v>0</v>
      </c>
      <c r="F57" s="9">
        <v>0</v>
      </c>
      <c r="G57" s="24">
        <f t="shared" si="14"/>
        <v>861.82961315152647</v>
      </c>
    </row>
    <row r="58" spans="1:7" x14ac:dyDescent="0.25">
      <c r="A58" s="7" t="s">
        <v>19</v>
      </c>
      <c r="B58" s="9">
        <v>42696.506268437304</v>
      </c>
      <c r="C58" s="14">
        <v>6701.6557961406315</v>
      </c>
      <c r="D58" s="9">
        <v>15958.908363459772</v>
      </c>
      <c r="E58" s="14">
        <v>40.239718416194805</v>
      </c>
      <c r="F58" s="9">
        <v>77.374596464502204</v>
      </c>
      <c r="G58" s="24">
        <f t="shared" si="14"/>
        <v>65474.684742918398</v>
      </c>
    </row>
    <row r="59" spans="1:7" x14ac:dyDescent="0.25">
      <c r="A59" s="7" t="s">
        <v>20</v>
      </c>
      <c r="B59" s="9">
        <v>177819.30164057564</v>
      </c>
      <c r="C59" s="14">
        <v>22149.136640717861</v>
      </c>
      <c r="D59" s="9">
        <v>46485.581805119204</v>
      </c>
      <c r="E59" s="14">
        <v>3282.6807284973856</v>
      </c>
      <c r="F59" s="9">
        <v>1411.1272553873498</v>
      </c>
      <c r="G59" s="24">
        <f t="shared" si="14"/>
        <v>251147.82807029743</v>
      </c>
    </row>
    <row r="60" spans="1:7" x14ac:dyDescent="0.25">
      <c r="A60" s="7" t="s">
        <v>21</v>
      </c>
      <c r="B60" s="9">
        <v>27121.033333333333</v>
      </c>
      <c r="C60" s="14">
        <v>3.6111111111111112</v>
      </c>
      <c r="D60" s="9">
        <v>1.2444444444444445</v>
      </c>
      <c r="E60" s="14">
        <v>0</v>
      </c>
      <c r="F60" s="9">
        <v>0</v>
      </c>
      <c r="G60" s="24">
        <f t="shared" si="14"/>
        <v>27125.888888888887</v>
      </c>
    </row>
    <row r="61" spans="1:7" x14ac:dyDescent="0.25">
      <c r="A61" s="8" t="s">
        <v>22</v>
      </c>
      <c r="B61" s="10">
        <v>4637.9407796370206</v>
      </c>
      <c r="C61" s="26">
        <v>986.73209876543217</v>
      </c>
      <c r="D61" s="10">
        <v>985.86296296296291</v>
      </c>
      <c r="E61" s="26">
        <v>0</v>
      </c>
      <c r="F61" s="10">
        <v>0</v>
      </c>
      <c r="G61" s="27">
        <f t="shared" si="14"/>
        <v>6610.5358413654158</v>
      </c>
    </row>
    <row r="63" spans="1:7" ht="18.75" x14ac:dyDescent="0.3">
      <c r="A63" s="1" t="s">
        <v>77</v>
      </c>
    </row>
    <row r="65" spans="1:7" ht="30" x14ac:dyDescent="0.25">
      <c r="A65" s="28" t="s">
        <v>0</v>
      </c>
      <c r="B65" s="3" t="s">
        <v>52</v>
      </c>
      <c r="C65" s="4" t="s">
        <v>53</v>
      </c>
      <c r="D65" s="3" t="s">
        <v>54</v>
      </c>
      <c r="E65" s="5" t="s">
        <v>55</v>
      </c>
      <c r="F65" s="66" t="s">
        <v>56</v>
      </c>
      <c r="G65" s="63" t="s">
        <v>57</v>
      </c>
    </row>
    <row r="66" spans="1:7" x14ac:dyDescent="0.25">
      <c r="A66" s="32" t="s">
        <v>27</v>
      </c>
      <c r="B66" s="19"/>
      <c r="C66" s="11"/>
      <c r="D66" s="19"/>
      <c r="E66" s="11"/>
      <c r="F66" s="19"/>
      <c r="G66" s="12"/>
    </row>
    <row r="67" spans="1:7" x14ac:dyDescent="0.25">
      <c r="A67" s="33" t="s">
        <v>24</v>
      </c>
      <c r="B67" s="9">
        <v>8734</v>
      </c>
      <c r="C67" s="14">
        <v>496</v>
      </c>
      <c r="D67" s="9">
        <v>1530</v>
      </c>
      <c r="E67" s="14">
        <v>0</v>
      </c>
      <c r="F67" s="9">
        <v>0</v>
      </c>
      <c r="G67" s="24">
        <f>B67+C67+D67+E67+F67</f>
        <v>10760</v>
      </c>
    </row>
    <row r="68" spans="1:7" x14ac:dyDescent="0.25">
      <c r="A68" s="8" t="s">
        <v>25</v>
      </c>
      <c r="B68" s="10">
        <v>5077</v>
      </c>
      <c r="C68" s="26">
        <v>1457</v>
      </c>
      <c r="D68" s="10">
        <v>1757</v>
      </c>
      <c r="E68" s="26">
        <v>0</v>
      </c>
      <c r="F68" s="10">
        <v>0</v>
      </c>
      <c r="G68" s="27">
        <f t="shared" ref="G68:G74" si="15">B68+C68+D68+E68+F68</f>
        <v>8291</v>
      </c>
    </row>
    <row r="69" spans="1:7" x14ac:dyDescent="0.25">
      <c r="A69" s="6" t="s">
        <v>26</v>
      </c>
      <c r="B69" s="9"/>
      <c r="C69" s="14"/>
      <c r="D69" s="9"/>
      <c r="E69" s="14"/>
      <c r="F69" s="9"/>
      <c r="G69" s="24"/>
    </row>
    <row r="70" spans="1:7" x14ac:dyDescent="0.25">
      <c r="A70" s="33" t="s">
        <v>24</v>
      </c>
      <c r="B70" s="9">
        <v>10688.261361111116</v>
      </c>
      <c r="C70" s="14">
        <v>534.11563541666681</v>
      </c>
      <c r="D70" s="9">
        <v>1769.3855138888887</v>
      </c>
      <c r="E70" s="14">
        <v>0</v>
      </c>
      <c r="F70" s="9">
        <v>0</v>
      </c>
      <c r="G70" s="24">
        <f t="shared" si="15"/>
        <v>12991.762510416671</v>
      </c>
    </row>
    <row r="71" spans="1:7" x14ac:dyDescent="0.25">
      <c r="A71" s="8" t="s">
        <v>25</v>
      </c>
      <c r="B71" s="10">
        <v>7117.8342222222227</v>
      </c>
      <c r="C71" s="26">
        <v>1665.1454479166664</v>
      </c>
      <c r="D71" s="10">
        <v>2072.0226527777781</v>
      </c>
      <c r="E71" s="26">
        <v>0</v>
      </c>
      <c r="F71" s="10">
        <v>0</v>
      </c>
      <c r="G71" s="27">
        <f t="shared" si="15"/>
        <v>10855.002322916667</v>
      </c>
    </row>
    <row r="72" spans="1:7" x14ac:dyDescent="0.25">
      <c r="A72" s="6" t="s">
        <v>81</v>
      </c>
      <c r="B72" s="9"/>
      <c r="C72" s="14"/>
      <c r="D72" s="9"/>
      <c r="E72" s="14"/>
      <c r="F72" s="9"/>
      <c r="G72" s="24"/>
    </row>
    <row r="73" spans="1:7" x14ac:dyDescent="0.25">
      <c r="A73" s="33" t="s">
        <v>24</v>
      </c>
      <c r="B73" s="9">
        <v>11015.351944444446</v>
      </c>
      <c r="C73" s="14">
        <v>539.60126543209878</v>
      </c>
      <c r="D73" s="9">
        <v>1806.0337962962958</v>
      </c>
      <c r="E73" s="14">
        <v>0</v>
      </c>
      <c r="F73" s="9">
        <v>0</v>
      </c>
      <c r="G73" s="24">
        <f t="shared" si="15"/>
        <v>13360.98700617284</v>
      </c>
    </row>
    <row r="74" spans="1:7" x14ac:dyDescent="0.25">
      <c r="A74" s="8" t="s">
        <v>25</v>
      </c>
      <c r="B74" s="10">
        <v>7675.0904999999993</v>
      </c>
      <c r="C74" s="26">
        <v>1733.2178456790125</v>
      </c>
      <c r="D74" s="10">
        <v>2159.278648148148</v>
      </c>
      <c r="E74" s="26">
        <v>0</v>
      </c>
      <c r="F74" s="10">
        <v>0</v>
      </c>
      <c r="G74" s="27">
        <f t="shared" si="15"/>
        <v>11567.586993827161</v>
      </c>
    </row>
    <row r="75" spans="1:7" x14ac:dyDescent="0.25">
      <c r="A75" s="6" t="s">
        <v>28</v>
      </c>
      <c r="B75" s="19"/>
      <c r="C75" s="11"/>
      <c r="D75" s="19"/>
      <c r="E75" s="11"/>
      <c r="F75" s="19"/>
      <c r="G75" s="12"/>
    </row>
    <row r="76" spans="1:7" x14ac:dyDescent="0.25">
      <c r="A76" s="33" t="s">
        <v>24</v>
      </c>
      <c r="B76" s="21">
        <f>((B70-B67)/B67)*100</f>
        <v>22.375330445513118</v>
      </c>
      <c r="C76" s="16">
        <f t="shared" ref="C76:G76" si="16">((C70-C67)/C67)*100</f>
        <v>7.684603914650566</v>
      </c>
      <c r="D76" s="21">
        <f t="shared" si="16"/>
        <v>15.646112018881613</v>
      </c>
      <c r="E76" s="16" t="e">
        <f t="shared" si="16"/>
        <v>#DIV/0!</v>
      </c>
      <c r="F76" s="21" t="e">
        <f t="shared" si="16"/>
        <v>#DIV/0!</v>
      </c>
      <c r="G76" s="16">
        <f t="shared" si="16"/>
        <v>20.7412872715304</v>
      </c>
    </row>
    <row r="77" spans="1:7" x14ac:dyDescent="0.25">
      <c r="A77" s="8" t="s">
        <v>25</v>
      </c>
      <c r="B77" s="22">
        <f>((B71-B68)/B68)*100</f>
        <v>40.197640776486558</v>
      </c>
      <c r="C77" s="18">
        <f t="shared" ref="C77:G77" si="17">((C71-C68)/C68)*100</f>
        <v>14.285892101349788</v>
      </c>
      <c r="D77" s="22">
        <f t="shared" si="17"/>
        <v>17.929576139884926</v>
      </c>
      <c r="E77" s="18" t="e">
        <f t="shared" si="17"/>
        <v>#DIV/0!</v>
      </c>
      <c r="F77" s="22" t="e">
        <f t="shared" si="17"/>
        <v>#DIV/0!</v>
      </c>
      <c r="G77" s="18">
        <f t="shared" si="17"/>
        <v>30.925127522815909</v>
      </c>
    </row>
    <row r="78" spans="1:7" x14ac:dyDescent="0.25">
      <c r="A78" s="6" t="s">
        <v>82</v>
      </c>
      <c r="B78" s="21"/>
      <c r="C78" s="16"/>
      <c r="D78" s="21"/>
      <c r="E78" s="16"/>
      <c r="F78" s="21"/>
      <c r="G78" s="16"/>
    </row>
    <row r="79" spans="1:7" x14ac:dyDescent="0.25">
      <c r="A79" s="33" t="s">
        <v>24</v>
      </c>
      <c r="B79" s="21">
        <f>((B73-B67)/B67)*100</f>
        <v>26.120356588555605</v>
      </c>
      <c r="C79" s="16">
        <f t="shared" ref="C79:G79" si="18">((C73-C67)/C67)*100</f>
        <v>8.7905777080844327</v>
      </c>
      <c r="D79" s="21">
        <f t="shared" si="18"/>
        <v>18.041424594529136</v>
      </c>
      <c r="E79" s="16" t="e">
        <f t="shared" si="18"/>
        <v>#DIV/0!</v>
      </c>
      <c r="F79" s="21" t="e">
        <f t="shared" si="18"/>
        <v>#DIV/0!</v>
      </c>
      <c r="G79" s="16">
        <f t="shared" si="18"/>
        <v>24.172741693056132</v>
      </c>
    </row>
    <row r="80" spans="1:7" x14ac:dyDescent="0.25">
      <c r="A80" s="8" t="s">
        <v>25</v>
      </c>
      <c r="B80" s="22">
        <f>((B74-B68)/B68)*100</f>
        <v>51.173734488871368</v>
      </c>
      <c r="C80" s="18">
        <f t="shared" ref="C80:G80" si="19">((C74-C68)/C68)*100</f>
        <v>18.957985290254804</v>
      </c>
      <c r="D80" s="22">
        <f t="shared" si="19"/>
        <v>22.895768249752308</v>
      </c>
      <c r="E80" s="18" t="e">
        <f t="shared" si="19"/>
        <v>#DIV/0!</v>
      </c>
      <c r="F80" s="22" t="e">
        <f t="shared" si="19"/>
        <v>#DIV/0!</v>
      </c>
      <c r="G80" s="18">
        <f t="shared" si="19"/>
        <v>39.519804532953337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workbookViewId="0">
      <selection activeCell="P51" sqref="P51"/>
    </sheetView>
  </sheetViews>
  <sheetFormatPr baseColWidth="10" defaultRowHeight="15" x14ac:dyDescent="0.25"/>
  <cols>
    <col min="1" max="1" width="33.85546875" customWidth="1"/>
  </cols>
  <sheetData>
    <row r="2" spans="1:17" ht="18.75" x14ac:dyDescent="0.3">
      <c r="A2" s="1" t="s">
        <v>58</v>
      </c>
    </row>
    <row r="3" spans="1:17" x14ac:dyDescent="0.25">
      <c r="B3" t="s">
        <v>45</v>
      </c>
      <c r="J3" t="s">
        <v>40</v>
      </c>
    </row>
    <row r="4" spans="1:17" ht="45" x14ac:dyDescent="0.25">
      <c r="A4" s="41" t="s">
        <v>30</v>
      </c>
      <c r="B4" s="3" t="s">
        <v>52</v>
      </c>
      <c r="C4" s="4" t="s">
        <v>53</v>
      </c>
      <c r="D4" s="3" t="s">
        <v>54</v>
      </c>
      <c r="E4" s="5" t="s">
        <v>55</v>
      </c>
      <c r="F4" s="66" t="s">
        <v>56</v>
      </c>
      <c r="G4" s="63" t="s">
        <v>59</v>
      </c>
      <c r="H4" s="66" t="s">
        <v>60</v>
      </c>
      <c r="J4" s="2" t="s">
        <v>52</v>
      </c>
      <c r="K4" s="3" t="s">
        <v>53</v>
      </c>
      <c r="L4" s="4" t="s">
        <v>54</v>
      </c>
      <c r="M4" s="3" t="s">
        <v>55</v>
      </c>
      <c r="N4" s="65" t="s">
        <v>56</v>
      </c>
      <c r="O4" s="66" t="s">
        <v>61</v>
      </c>
    </row>
    <row r="5" spans="1:17" x14ac:dyDescent="0.25">
      <c r="A5" s="32" t="s">
        <v>33</v>
      </c>
      <c r="B5" s="19"/>
      <c r="C5" s="11"/>
      <c r="D5" s="19"/>
      <c r="E5" s="11"/>
      <c r="F5" s="19"/>
      <c r="G5" s="11"/>
      <c r="H5" s="19"/>
      <c r="J5" s="7"/>
      <c r="K5" s="19"/>
      <c r="L5" s="11"/>
      <c r="M5" s="19"/>
      <c r="N5" s="11"/>
      <c r="O5" s="19"/>
    </row>
    <row r="6" spans="1:17" x14ac:dyDescent="0.25">
      <c r="A6" s="7" t="s">
        <v>34</v>
      </c>
      <c r="B6" s="36">
        <f>ROUNDUP(J6,0)</f>
        <v>400</v>
      </c>
      <c r="C6" s="37">
        <f t="shared" ref="C6:F6" si="0">ROUNDUP(K6,0)</f>
        <v>35</v>
      </c>
      <c r="D6" s="36">
        <f t="shared" si="0"/>
        <v>78</v>
      </c>
      <c r="E6" s="37">
        <f t="shared" si="0"/>
        <v>6</v>
      </c>
      <c r="F6" s="36">
        <f t="shared" si="0"/>
        <v>4</v>
      </c>
      <c r="G6" s="37">
        <f>B6+C6+D6+E6+F6</f>
        <v>523</v>
      </c>
      <c r="H6" s="36">
        <f>ROUNDUP(O6,0)</f>
        <v>521</v>
      </c>
      <c r="J6" s="23">
        <f>UNN_Som_akt_2015!B12/(0.85*365)</f>
        <v>399.1967526293634</v>
      </c>
      <c r="K6" s="23">
        <f>UNN_Som_akt_2015!C12/(0.85*365)</f>
        <v>34.998430056001972</v>
      </c>
      <c r="L6" s="23">
        <f>UNN_Som_akt_2015!D12/(0.85*365)</f>
        <v>77.007990566430166</v>
      </c>
      <c r="M6" s="23">
        <f>UNN_Som_akt_2015!E12/(0.85*365)</f>
        <v>5.8515466723371228</v>
      </c>
      <c r="N6" s="23">
        <f>UNN_Som_akt_2015!F12/(0.85*365)</f>
        <v>3.2225985343858494</v>
      </c>
      <c r="O6" s="21">
        <f>J6+K6+L6+M6+N6</f>
        <v>520.27731845851849</v>
      </c>
    </row>
    <row r="7" spans="1:17" x14ac:dyDescent="0.25">
      <c r="A7" s="8" t="s">
        <v>83</v>
      </c>
      <c r="B7" s="38">
        <f>ROUNDUP(J7,0)</f>
        <v>393</v>
      </c>
      <c r="C7" s="39">
        <f t="shared" ref="C7" si="1">ROUNDUP(K7,0)</f>
        <v>34</v>
      </c>
      <c r="D7" s="38">
        <f t="shared" ref="D7" si="2">ROUNDUP(L7,0)</f>
        <v>74</v>
      </c>
      <c r="E7" s="39">
        <f t="shared" ref="E7" si="3">ROUNDUP(M7,0)</f>
        <v>6</v>
      </c>
      <c r="F7" s="38">
        <f t="shared" ref="F7" si="4">ROUNDUP(N7,0)</f>
        <v>4</v>
      </c>
      <c r="G7" s="39">
        <f>B7+C7+D7+E7+F7</f>
        <v>511</v>
      </c>
      <c r="H7" s="38">
        <f>ROUNDUP(O7,0)</f>
        <v>510</v>
      </c>
      <c r="J7" s="47">
        <f>UNN_Som_akt_2015!B19/(0.85*365)</f>
        <v>392.94538801466587</v>
      </c>
      <c r="K7" s="47">
        <f>UNN_Som_akt_2015!C19/(0.85*365)</f>
        <v>33.724503869467235</v>
      </c>
      <c r="L7" s="47">
        <f>UNN_Som_akt_2015!D19/(0.85*365)</f>
        <v>73.842753091808959</v>
      </c>
      <c r="M7" s="47">
        <f>UNN_Som_akt_2015!E19/(0.85*365)</f>
        <v>5.418079488236657</v>
      </c>
      <c r="N7" s="47">
        <f>UNN_Som_akt_2015!F19/(0.85*365)</f>
        <v>3.1319800223207466</v>
      </c>
      <c r="O7" s="22">
        <f>J7+K7+L7+M7+N7</f>
        <v>509.06270448649951</v>
      </c>
    </row>
    <row r="8" spans="1:17" x14ac:dyDescent="0.25">
      <c r="A8" s="6" t="s">
        <v>35</v>
      </c>
      <c r="B8" s="19"/>
      <c r="C8" s="11"/>
      <c r="D8" s="19"/>
      <c r="E8" s="11"/>
      <c r="F8" s="19"/>
      <c r="G8" s="13"/>
      <c r="H8" s="19"/>
      <c r="J8" s="23"/>
      <c r="K8" s="21"/>
      <c r="L8" s="15"/>
      <c r="M8" s="21"/>
      <c r="N8" s="15"/>
      <c r="O8" s="21"/>
    </row>
    <row r="9" spans="1:17" x14ac:dyDescent="0.25">
      <c r="A9" s="7" t="s">
        <v>34</v>
      </c>
      <c r="B9" s="36">
        <f>ROUNDUP(J9,0)</f>
        <v>6</v>
      </c>
      <c r="C9" s="37">
        <f t="shared" ref="C9:C10" si="5">ROUNDUP(K9,0)</f>
        <v>1</v>
      </c>
      <c r="D9" s="36">
        <f t="shared" ref="D9:D10" si="6">ROUNDUP(L9,0)</f>
        <v>2</v>
      </c>
      <c r="E9" s="37">
        <f t="shared" ref="E9:E10" si="7">ROUNDUP(M9,0)</f>
        <v>1</v>
      </c>
      <c r="F9" s="36">
        <f t="shared" ref="F9:F10" si="8">ROUNDUP(N9,0)</f>
        <v>1</v>
      </c>
      <c r="G9" s="37">
        <f>B9+C9+D9+E9+F9</f>
        <v>11</v>
      </c>
      <c r="H9" s="36">
        <f>ROUNDUP(O9,0)</f>
        <v>9</v>
      </c>
      <c r="J9" s="23">
        <f>UNN_Som_akt_2015!B13/(0.75*365)</f>
        <v>5.8151612844579752</v>
      </c>
      <c r="K9" s="23">
        <f>UNN_Som_akt_2015!C13/(0.75*365)</f>
        <v>0.87860126627769342</v>
      </c>
      <c r="L9" s="23">
        <f>UNN_Som_akt_2015!D13/(0.75*365)</f>
        <v>1.4810453471165235</v>
      </c>
      <c r="M9" s="71">
        <f>UNN_Som_akt_2015!E13/(0.75*365)</f>
        <v>3.2928234398782348E-2</v>
      </c>
      <c r="N9" s="71">
        <f>UNN_Som_akt_2015!F13/(0.75*365)</f>
        <v>3.5622674615254524E-3</v>
      </c>
      <c r="O9" s="21">
        <f>J9+K9+L9+M9+N9</f>
        <v>8.2112983997125006</v>
      </c>
      <c r="Q9" s="67" t="s">
        <v>62</v>
      </c>
    </row>
    <row r="10" spans="1:17" x14ac:dyDescent="0.25">
      <c r="A10" s="8" t="s">
        <v>83</v>
      </c>
      <c r="B10" s="38">
        <f>ROUNDUP(J10,0)</f>
        <v>8</v>
      </c>
      <c r="C10" s="39">
        <f t="shared" si="5"/>
        <v>2</v>
      </c>
      <c r="D10" s="38">
        <f t="shared" si="6"/>
        <v>2</v>
      </c>
      <c r="E10" s="39">
        <f t="shared" si="7"/>
        <v>1</v>
      </c>
      <c r="F10" s="38">
        <f t="shared" si="8"/>
        <v>1</v>
      </c>
      <c r="G10" s="39">
        <f>B10+C10+D10+E10+F10</f>
        <v>14</v>
      </c>
      <c r="H10" s="38">
        <f>ROUNDUP(O10,0)</f>
        <v>11</v>
      </c>
      <c r="J10" s="47">
        <f>UNN_Som_akt_2015!B20/(0.75*365)</f>
        <v>7.6722276114775365</v>
      </c>
      <c r="K10" s="47">
        <f>UNN_Som_akt_2015!C20/(0.75*365)</f>
        <v>1.1671821270145506</v>
      </c>
      <c r="L10" s="47">
        <f>UNN_Som_akt_2015!D20/(0.75*365)</f>
        <v>1.9638435898303177</v>
      </c>
      <c r="M10" s="72">
        <f>UNN_Som_akt_2015!E20/(0.75*365)</f>
        <v>3.8810545502377065E-2</v>
      </c>
      <c r="N10" s="72">
        <f>UNN_Som_akt_2015!F20/(0.75*365)</f>
        <v>5.0428487137568825E-3</v>
      </c>
      <c r="O10" s="22">
        <f>J10+K10+L10+M10+N10</f>
        <v>10.847106722538539</v>
      </c>
    </row>
    <row r="11" spans="1:17" x14ac:dyDescent="0.25">
      <c r="A11" s="32" t="s">
        <v>36</v>
      </c>
      <c r="B11" s="19"/>
      <c r="C11" s="11"/>
      <c r="D11" s="19"/>
      <c r="E11" s="11"/>
      <c r="F11" s="19"/>
      <c r="G11" s="13"/>
      <c r="H11" s="19"/>
      <c r="J11" s="23"/>
      <c r="K11" s="21"/>
      <c r="L11" s="15"/>
      <c r="M11" s="21"/>
      <c r="N11" s="15"/>
      <c r="O11" s="21"/>
    </row>
    <row r="12" spans="1:17" x14ac:dyDescent="0.25">
      <c r="A12" s="7" t="s">
        <v>34</v>
      </c>
      <c r="B12" s="36">
        <f>ROUNDUP(J12,0)</f>
        <v>32</v>
      </c>
      <c r="C12" s="37">
        <f t="shared" ref="C12:C13" si="9">ROUNDUP(K12,0)</f>
        <v>4</v>
      </c>
      <c r="D12" s="36">
        <f t="shared" ref="D12:D13" si="10">ROUNDUP(L12,0)</f>
        <v>8</v>
      </c>
      <c r="E12" s="37">
        <f t="shared" ref="E12:E13" si="11">ROUNDUP(M12,0)</f>
        <v>1</v>
      </c>
      <c r="F12" s="36">
        <f t="shared" ref="F12:F13" si="12">ROUNDUP(N12,0)</f>
        <v>1</v>
      </c>
      <c r="G12" s="37">
        <f>B12+C12+D12+E12+F12</f>
        <v>46</v>
      </c>
      <c r="H12" s="36">
        <f>ROUNDUP(O12,0)</f>
        <v>45</v>
      </c>
      <c r="J12" s="23">
        <f>UNN_Som_akt_2015!B14/(0.75*365)</f>
        <v>31.91090631659057</v>
      </c>
      <c r="K12" s="23">
        <f>UNN_Som_akt_2015!C14/(0.75*365)</f>
        <v>3.4112495328090655</v>
      </c>
      <c r="L12" s="23">
        <f>UNN_Som_akt_2015!D14/(0.75*365)</f>
        <v>7.3240321526720793</v>
      </c>
      <c r="M12" s="71">
        <f>UNN_Som_akt_2015!E14/(0.75*365)</f>
        <v>0.97851230339928985</v>
      </c>
      <c r="N12" s="71">
        <f>UNN_Som_akt_2015!F14/(0.75*365)</f>
        <v>0.43242906942330467</v>
      </c>
      <c r="O12" s="21">
        <f>J12+K12+L12+M12+N12</f>
        <v>44.057129374894316</v>
      </c>
    </row>
    <row r="13" spans="1:17" x14ac:dyDescent="0.25">
      <c r="A13" s="8" t="s">
        <v>83</v>
      </c>
      <c r="B13" s="38">
        <f>ROUNDUP(J13,0)</f>
        <v>44</v>
      </c>
      <c r="C13" s="39">
        <f t="shared" si="9"/>
        <v>5</v>
      </c>
      <c r="D13" s="38">
        <f t="shared" si="10"/>
        <v>11</v>
      </c>
      <c r="E13" s="39">
        <f t="shared" si="11"/>
        <v>2</v>
      </c>
      <c r="F13" s="38">
        <f t="shared" si="12"/>
        <v>1</v>
      </c>
      <c r="G13" s="39">
        <f>B13+C13+D13+E13+F13</f>
        <v>63</v>
      </c>
      <c r="H13" s="38">
        <f>ROUNDUP(O13,0)</f>
        <v>61</v>
      </c>
      <c r="J13" s="47">
        <f>UNN_Som_akt_2015!B21/(0.75*365)</f>
        <v>43.962709228254134</v>
      </c>
      <c r="K13" s="47">
        <f>UNN_Som_akt_2015!C21/(0.75*365)</f>
        <v>4.7289205980545059</v>
      </c>
      <c r="L13" s="47">
        <f>UNN_Som_akt_2015!D21/(0.75*365)</f>
        <v>10.061722943169789</v>
      </c>
      <c r="M13" s="72">
        <f>UNN_Som_akt_2015!E21/(0.75*365)</f>
        <v>1.3050162917864594</v>
      </c>
      <c r="N13" s="72">
        <f>UNN_Som_akt_2015!F21/(0.75*365)</f>
        <v>0.59872227671608713</v>
      </c>
      <c r="O13" s="22">
        <f>J13+K13+L13+M13+N13</f>
        <v>60.65709133798098</v>
      </c>
    </row>
    <row r="14" spans="1:17" x14ac:dyDescent="0.25">
      <c r="A14" s="32" t="s">
        <v>37</v>
      </c>
      <c r="B14" s="19"/>
      <c r="C14" s="11"/>
      <c r="D14" s="19"/>
      <c r="E14" s="11"/>
      <c r="F14" s="19"/>
      <c r="G14" s="13"/>
      <c r="H14" s="19"/>
      <c r="J14" s="23"/>
      <c r="K14" s="21"/>
      <c r="L14" s="15"/>
      <c r="M14" s="21"/>
      <c r="N14" s="15"/>
      <c r="O14" s="21"/>
    </row>
    <row r="15" spans="1:17" x14ac:dyDescent="0.25">
      <c r="A15" s="7" t="s">
        <v>34</v>
      </c>
      <c r="B15" s="20">
        <f>B6+B9+B12</f>
        <v>438</v>
      </c>
      <c r="C15" s="25">
        <f t="shared" ref="C15:F15" si="13">C6+C9+C12</f>
        <v>40</v>
      </c>
      <c r="D15" s="20">
        <f t="shared" si="13"/>
        <v>88</v>
      </c>
      <c r="E15" s="25">
        <f t="shared" si="13"/>
        <v>8</v>
      </c>
      <c r="F15" s="20">
        <f t="shared" si="13"/>
        <v>6</v>
      </c>
      <c r="G15" s="37">
        <f>B15+C15+D15+E15+F15</f>
        <v>580</v>
      </c>
      <c r="H15" s="36">
        <f>ROUNDUP(O15,0)</f>
        <v>573</v>
      </c>
      <c r="J15" s="23">
        <f>J6+J9+J12</f>
        <v>436.92282023041196</v>
      </c>
      <c r="K15" s="21">
        <f t="shared" ref="K15:N15" si="14">K6+K9+K12</f>
        <v>39.288280855088729</v>
      </c>
      <c r="L15" s="15">
        <f t="shared" si="14"/>
        <v>85.813068066218761</v>
      </c>
      <c r="M15" s="21">
        <f t="shared" si="14"/>
        <v>6.862987210135195</v>
      </c>
      <c r="N15" s="15">
        <f t="shared" si="14"/>
        <v>3.6585898712706797</v>
      </c>
      <c r="O15" s="21">
        <f>J15+K15+L15+M15+N15</f>
        <v>572.54574623312533</v>
      </c>
    </row>
    <row r="16" spans="1:17" x14ac:dyDescent="0.25">
      <c r="A16" s="8" t="s">
        <v>83</v>
      </c>
      <c r="B16" s="34">
        <f>B7+B10+B13</f>
        <v>445</v>
      </c>
      <c r="C16" s="57">
        <f t="shared" ref="C16:F16" si="15">C7+C10+C13</f>
        <v>41</v>
      </c>
      <c r="D16" s="34">
        <f t="shared" si="15"/>
        <v>87</v>
      </c>
      <c r="E16" s="57">
        <f t="shared" si="15"/>
        <v>9</v>
      </c>
      <c r="F16" s="34">
        <f t="shared" si="15"/>
        <v>6</v>
      </c>
      <c r="G16" s="39">
        <f>B16+C16+D16+E16+F16</f>
        <v>588</v>
      </c>
      <c r="H16" s="38">
        <f>ROUNDUP(O16,0)</f>
        <v>581</v>
      </c>
      <c r="J16" s="47">
        <f>J7+J10+J13</f>
        <v>444.58032485439753</v>
      </c>
      <c r="K16" s="22">
        <f t="shared" ref="K16:N16" si="16">K7+K10+K13</f>
        <v>39.620606594536291</v>
      </c>
      <c r="L16" s="17">
        <f t="shared" si="16"/>
        <v>85.868319624809061</v>
      </c>
      <c r="M16" s="22">
        <f t="shared" si="16"/>
        <v>6.7619063255254934</v>
      </c>
      <c r="N16" s="17">
        <f t="shared" si="16"/>
        <v>3.735745147750591</v>
      </c>
      <c r="O16" s="22">
        <f>J16+K16+L16+M16+N16</f>
        <v>580.56690254701891</v>
      </c>
    </row>
    <row r="17" spans="1:19" x14ac:dyDescent="0.25">
      <c r="A17" s="43" t="s">
        <v>38</v>
      </c>
      <c r="B17" s="38">
        <f>ROUNDUP(J17,0)</f>
        <v>380</v>
      </c>
      <c r="C17" s="39">
        <f t="shared" ref="C17:F17" si="17">ROUNDUP(K17,0)</f>
        <v>37</v>
      </c>
      <c r="D17" s="38">
        <f t="shared" si="17"/>
        <v>78</v>
      </c>
      <c r="E17" s="39">
        <f t="shared" si="17"/>
        <v>6</v>
      </c>
      <c r="F17" s="38">
        <f t="shared" si="17"/>
        <v>4</v>
      </c>
      <c r="G17" s="39">
        <f>B17+C17+D17+E17+F17</f>
        <v>505</v>
      </c>
      <c r="H17" s="38">
        <f>ROUNDUP(O17,0)</f>
        <v>503</v>
      </c>
      <c r="J17" s="47">
        <f>UNN_Som_akt_2015!B7/(0.85*365)</f>
        <v>379.32634971796938</v>
      </c>
      <c r="K17" s="47">
        <f>UNN_Som_akt_2015!C7/(0.85*365)</f>
        <v>36.599516518936341</v>
      </c>
      <c r="L17" s="47">
        <f>UNN_Som_akt_2015!D7/(0.85*365)</f>
        <v>77.095890410958901</v>
      </c>
      <c r="M17" s="47">
        <f>UNN_Som_akt_2015!E7/(0.85*365)</f>
        <v>5.8501208702659149</v>
      </c>
      <c r="N17" s="47">
        <f>UNN_Som_akt_2015!F7/(0.85*365)</f>
        <v>3.5874294923448833</v>
      </c>
      <c r="O17" s="22">
        <f>J17+K17+L17+M17+N17</f>
        <v>502.45930701047547</v>
      </c>
    </row>
    <row r="18" spans="1:19" x14ac:dyDescent="0.25">
      <c r="G18" s="64"/>
    </row>
    <row r="19" spans="1:19" ht="18.75" x14ac:dyDescent="0.3">
      <c r="A19" s="1" t="s">
        <v>41</v>
      </c>
    </row>
    <row r="20" spans="1:19" x14ac:dyDescent="0.25">
      <c r="B20" t="s">
        <v>45</v>
      </c>
      <c r="J20" t="s">
        <v>40</v>
      </c>
    </row>
    <row r="21" spans="1:19" ht="45" x14ac:dyDescent="0.25">
      <c r="A21" s="28" t="s">
        <v>0</v>
      </c>
      <c r="B21" s="3" t="s">
        <v>52</v>
      </c>
      <c r="C21" s="4" t="s">
        <v>53</v>
      </c>
      <c r="D21" s="3" t="s">
        <v>54</v>
      </c>
      <c r="E21" s="5" t="s">
        <v>55</v>
      </c>
      <c r="F21" s="66" t="s">
        <v>56</v>
      </c>
      <c r="G21" s="63" t="s">
        <v>59</v>
      </c>
      <c r="H21" s="66" t="s">
        <v>60</v>
      </c>
      <c r="J21" s="2" t="s">
        <v>52</v>
      </c>
      <c r="K21" s="3" t="s">
        <v>53</v>
      </c>
      <c r="L21" s="4" t="s">
        <v>54</v>
      </c>
      <c r="M21" s="3" t="s">
        <v>55</v>
      </c>
      <c r="N21" s="65" t="s">
        <v>56</v>
      </c>
      <c r="O21" s="66" t="s">
        <v>61</v>
      </c>
      <c r="Q21" s="49" t="s">
        <v>42</v>
      </c>
      <c r="R21" s="49" t="s">
        <v>43</v>
      </c>
      <c r="S21" s="49" t="s">
        <v>44</v>
      </c>
    </row>
    <row r="22" spans="1:19" x14ac:dyDescent="0.25">
      <c r="A22" s="29" t="s">
        <v>15</v>
      </c>
      <c r="B22" s="19"/>
      <c r="C22" s="11"/>
      <c r="D22" s="19"/>
      <c r="E22" s="11"/>
      <c r="F22" s="19"/>
      <c r="G22" s="11"/>
      <c r="H22" s="19"/>
      <c r="J22" s="7"/>
      <c r="K22" s="19"/>
      <c r="L22" s="11"/>
      <c r="M22" s="19"/>
      <c r="N22" s="11"/>
      <c r="O22" s="19"/>
    </row>
    <row r="23" spans="1:19" x14ac:dyDescent="0.25">
      <c r="A23" s="30" t="s">
        <v>16</v>
      </c>
      <c r="B23" s="36">
        <f>ROUNDUP(J23,0)</f>
        <v>10</v>
      </c>
      <c r="C23" s="37">
        <f t="shared" ref="C23:F23" si="18">ROUNDUP(K23,0)</f>
        <v>2</v>
      </c>
      <c r="D23" s="36">
        <f t="shared" si="18"/>
        <v>7</v>
      </c>
      <c r="E23" s="37">
        <f t="shared" si="18"/>
        <v>2</v>
      </c>
      <c r="F23" s="36">
        <f t="shared" si="18"/>
        <v>1</v>
      </c>
      <c r="G23" s="37">
        <f>B23+C23+D23+E23+F23</f>
        <v>22</v>
      </c>
      <c r="H23" s="36">
        <f>ROUNDUP(O23,0)</f>
        <v>19</v>
      </c>
      <c r="J23" s="23">
        <f>((UNN_Som_akt_2015!B39*UNN_Som_kap_2015!$S23)/UNN_Som_kap_2015!$Q23)/UNN_Som_kap_2015!$R23</f>
        <v>9.0447284345047922</v>
      </c>
      <c r="K23" s="21">
        <f>((UNN_Som_akt_2015!C39*UNN_Som_kap_2015!$S23)/UNN_Som_kap_2015!$Q23)/UNN_Som_kap_2015!$R23</f>
        <v>1.255591054313099</v>
      </c>
      <c r="L23" s="15">
        <f>((UNN_Som_akt_2015!D39*UNN_Som_kap_2015!$S23)/UNN_Som_kap_2015!$Q23)/UNN_Som_kap_2015!$R23</f>
        <v>6.2460063897763574</v>
      </c>
      <c r="M23" s="21">
        <f>((UNN_Som_akt_2015!E39*UNN_Som_kap_2015!$S23)/UNN_Som_kap_2015!$Q23)/UNN_Som_kap_2015!$R23</f>
        <v>1.8849840255591055</v>
      </c>
      <c r="N23" s="15">
        <f>((UNN_Som_akt_2015!F39*UNN_Som_kap_2015!$S23)/UNN_Som_kap_2015!$Q23)/UNN_Som_kap_2015!$R23</f>
        <v>0.25239616613418531</v>
      </c>
      <c r="O23" s="21">
        <f>J23+K23+L23+M23+N23</f>
        <v>18.683706070287542</v>
      </c>
      <c r="Q23" s="48">
        <v>313</v>
      </c>
      <c r="R23" s="48">
        <v>5</v>
      </c>
      <c r="S23" s="50">
        <v>5</v>
      </c>
    </row>
    <row r="24" spans="1:19" x14ac:dyDescent="0.25">
      <c r="A24" s="7" t="s">
        <v>17</v>
      </c>
      <c r="B24" s="36">
        <f t="shared" ref="B24:B45" si="19">ROUNDUP(J24,0)</f>
        <v>3</v>
      </c>
      <c r="C24" s="37">
        <f t="shared" ref="C24:C45" si="20">ROUNDUP(K24,0)</f>
        <v>1</v>
      </c>
      <c r="D24" s="36">
        <f t="shared" ref="D24:D45" si="21">ROUNDUP(L24,0)</f>
        <v>1</v>
      </c>
      <c r="E24" s="37">
        <f t="shared" ref="E24:E45" si="22">ROUNDUP(M24,0)</f>
        <v>0</v>
      </c>
      <c r="F24" s="36">
        <f t="shared" ref="F24:F45" si="23">ROUNDUP(N24,0)</f>
        <v>0</v>
      </c>
      <c r="G24" s="37">
        <f t="shared" ref="G24:G45" si="24">B24+C24+D24+E24+F24</f>
        <v>5</v>
      </c>
      <c r="H24" s="36">
        <f t="shared" ref="H24:H45" si="25">ROUNDUP(O24,0)</f>
        <v>4</v>
      </c>
      <c r="J24" s="23">
        <f>((UNN_Som_akt_2015!B40*UNN_Som_kap_2015!$S24)/UNN_Som_kap_2015!$Q24)/UNN_Som_kap_2015!$R24</f>
        <v>2.1101902173913043</v>
      </c>
      <c r="K24" s="21">
        <f>((UNN_Som_akt_2015!C40*UNN_Som_kap_2015!$S24)/UNN_Som_kap_2015!$Q24)/UNN_Som_kap_2015!$R24</f>
        <v>0.49320652173913043</v>
      </c>
      <c r="L24" s="15">
        <f>((UNN_Som_akt_2015!D40*UNN_Som_kap_2015!$S24)/UNN_Som_kap_2015!$Q24)/UNN_Som_kap_2015!$R24</f>
        <v>0.84211956521739129</v>
      </c>
      <c r="M24" s="21">
        <f>((UNN_Som_akt_2015!E40*UNN_Som_kap_2015!$S24)/UNN_Som_kap_2015!$Q24)/UNN_Som_kap_2015!$R24</f>
        <v>0</v>
      </c>
      <c r="N24" s="15">
        <f>((UNN_Som_akt_2015!F40*UNN_Som_kap_2015!$S24)/UNN_Som_kap_2015!$Q24)/UNN_Som_kap_2015!$R24</f>
        <v>0</v>
      </c>
      <c r="O24" s="21">
        <f t="shared" ref="O24:O45" si="26">J24+K24+L24+M24+N24</f>
        <v>3.4455163043478261</v>
      </c>
      <c r="Q24" s="48">
        <v>230</v>
      </c>
      <c r="R24" s="48">
        <v>8</v>
      </c>
      <c r="S24" s="50">
        <v>0.75</v>
      </c>
    </row>
    <row r="25" spans="1:19" x14ac:dyDescent="0.25">
      <c r="A25" s="7" t="s">
        <v>18</v>
      </c>
      <c r="B25" s="36">
        <f t="shared" si="19"/>
        <v>1</v>
      </c>
      <c r="C25" s="37">
        <f t="shared" si="20"/>
        <v>1</v>
      </c>
      <c r="D25" s="36">
        <f t="shared" si="21"/>
        <v>1</v>
      </c>
      <c r="E25" s="37">
        <f t="shared" si="22"/>
        <v>0</v>
      </c>
      <c r="F25" s="36">
        <f t="shared" si="23"/>
        <v>0</v>
      </c>
      <c r="G25" s="37">
        <f t="shared" si="24"/>
        <v>3</v>
      </c>
      <c r="H25" s="36">
        <f t="shared" si="25"/>
        <v>1</v>
      </c>
      <c r="J25" s="23">
        <f>((UNN_Som_akt_2015!B41*UNN_Som_kap_2015!$S25)/UNN_Som_kap_2015!$Q25)/UNN_Som_kap_2015!$R25</f>
        <v>8.0434782608695646E-2</v>
      </c>
      <c r="K25" s="21">
        <f>((UNN_Som_akt_2015!C41*UNN_Som_kap_2015!$S25)/UNN_Som_kap_2015!$Q25)/UNN_Som_kap_2015!$R25</f>
        <v>2.7173913043478261E-4</v>
      </c>
      <c r="L25" s="15">
        <f>((UNN_Som_akt_2015!D41*UNN_Som_kap_2015!$S25)/UNN_Som_kap_2015!$Q25)/UNN_Som_kap_2015!$R25</f>
        <v>0.10244565217391305</v>
      </c>
      <c r="M25" s="21">
        <f>((UNN_Som_akt_2015!E41*UNN_Som_kap_2015!$S25)/UNN_Som_kap_2015!$Q25)/UNN_Som_kap_2015!$R25</f>
        <v>0</v>
      </c>
      <c r="N25" s="15">
        <f>((UNN_Som_akt_2015!F41*UNN_Som_kap_2015!$S25)/UNN_Som_kap_2015!$Q25)/UNN_Som_kap_2015!$R25</f>
        <v>0</v>
      </c>
      <c r="O25" s="21">
        <f t="shared" si="26"/>
        <v>0.18315217391304348</v>
      </c>
      <c r="Q25" s="48">
        <v>230</v>
      </c>
      <c r="R25" s="48">
        <v>8</v>
      </c>
      <c r="S25" s="50">
        <v>0.5</v>
      </c>
    </row>
    <row r="26" spans="1:19" x14ac:dyDescent="0.25">
      <c r="A26" s="7" t="s">
        <v>19</v>
      </c>
      <c r="B26" s="36">
        <f t="shared" si="19"/>
        <v>6</v>
      </c>
      <c r="C26" s="37">
        <f t="shared" si="20"/>
        <v>1</v>
      </c>
      <c r="D26" s="36">
        <f t="shared" si="21"/>
        <v>3</v>
      </c>
      <c r="E26" s="37">
        <f t="shared" si="22"/>
        <v>1</v>
      </c>
      <c r="F26" s="36">
        <f t="shared" si="23"/>
        <v>1</v>
      </c>
      <c r="G26" s="37">
        <f t="shared" si="24"/>
        <v>12</v>
      </c>
      <c r="H26" s="36">
        <f t="shared" si="25"/>
        <v>8</v>
      </c>
      <c r="J26" s="23">
        <f>((UNN_Som_akt_2015!B42*UNN_Som_kap_2015!$S26)/UNN_Som_kap_2015!$Q26)/UNN_Som_kap_2015!$R26</f>
        <v>5.0693840579710141</v>
      </c>
      <c r="K26" s="21">
        <f>((UNN_Som_akt_2015!C42*UNN_Som_kap_2015!$S26)/UNN_Som_kap_2015!$Q26)/UNN_Som_kap_2015!$R26</f>
        <v>0.88224637681159412</v>
      </c>
      <c r="L26" s="15">
        <f>((UNN_Som_akt_2015!D42*UNN_Som_kap_2015!$S26)/UNN_Som_kap_2015!$Q26)/UNN_Som_kap_2015!$R26</f>
        <v>2.0259057971014491</v>
      </c>
      <c r="M26" s="21">
        <f>((UNN_Som_akt_2015!E42*UNN_Som_kap_2015!$S26)/UNN_Som_kap_2015!$Q26)/UNN_Som_kap_2015!$R26</f>
        <v>3.0797101449275359E-3</v>
      </c>
      <c r="N26" s="15">
        <f>((UNN_Som_akt_2015!F42*UNN_Som_kap_2015!$S26)/UNN_Som_kap_2015!$Q26)/UNN_Som_kap_2015!$R26</f>
        <v>7.0652173913043478E-3</v>
      </c>
      <c r="O26" s="21">
        <f t="shared" si="26"/>
        <v>7.9876811594202888</v>
      </c>
      <c r="Q26" s="48">
        <v>230</v>
      </c>
      <c r="R26" s="48">
        <v>8</v>
      </c>
      <c r="S26" s="50">
        <v>0.33333333333333331</v>
      </c>
    </row>
    <row r="27" spans="1:19" x14ac:dyDescent="0.25">
      <c r="A27" s="7" t="s">
        <v>20</v>
      </c>
      <c r="B27" s="36">
        <f t="shared" si="19"/>
        <v>53</v>
      </c>
      <c r="C27" s="37">
        <f t="shared" si="20"/>
        <v>8</v>
      </c>
      <c r="D27" s="36">
        <f t="shared" si="21"/>
        <v>15</v>
      </c>
      <c r="E27" s="37">
        <f t="shared" si="22"/>
        <v>2</v>
      </c>
      <c r="F27" s="36">
        <f t="shared" si="23"/>
        <v>1</v>
      </c>
      <c r="G27" s="37">
        <f t="shared" si="24"/>
        <v>79</v>
      </c>
      <c r="H27" s="36">
        <f t="shared" si="25"/>
        <v>76</v>
      </c>
      <c r="J27" s="23">
        <f>((UNN_Som_akt_2015!B43*UNN_Som_kap_2015!$S27)/UNN_Som_kap_2015!$Q27)/UNN_Som_kap_2015!$R27</f>
        <v>52.782880434782612</v>
      </c>
      <c r="K27" s="21">
        <f>((UNN_Som_akt_2015!C43*UNN_Som_kap_2015!$S27)/UNN_Som_kap_2015!$Q27)/UNN_Som_kap_2015!$R27</f>
        <v>7.0724184782608699</v>
      </c>
      <c r="L27" s="15">
        <f>((UNN_Som_akt_2015!D43*UNN_Som_kap_2015!$S27)/UNN_Som_kap_2015!$Q27)/UNN_Som_kap_2015!$R27</f>
        <v>14.398369565217392</v>
      </c>
      <c r="M27" s="21">
        <f>((UNN_Som_akt_2015!E43*UNN_Som_kap_2015!$S27)/UNN_Som_kap_2015!$Q27)/UNN_Som_kap_2015!$R27</f>
        <v>1.2203804347826086</v>
      </c>
      <c r="N27" s="15">
        <f>((UNN_Som_akt_2015!F43*UNN_Som_kap_2015!$S27)/UNN_Som_kap_2015!$Q27)/UNN_Som_kap_2015!$R27</f>
        <v>0.51317934782608698</v>
      </c>
      <c r="O27" s="21">
        <f t="shared" si="26"/>
        <v>75.987228260869571</v>
      </c>
      <c r="Q27" s="48">
        <v>230</v>
      </c>
      <c r="R27" s="48">
        <v>8</v>
      </c>
      <c r="S27" s="50">
        <v>0.75</v>
      </c>
    </row>
    <row r="28" spans="1:19" x14ac:dyDescent="0.25">
      <c r="A28" s="7" t="s">
        <v>21</v>
      </c>
      <c r="B28" s="36">
        <f t="shared" si="19"/>
        <v>6</v>
      </c>
      <c r="C28" s="37">
        <f t="shared" si="20"/>
        <v>1</v>
      </c>
      <c r="D28" s="36">
        <f t="shared" si="21"/>
        <v>1</v>
      </c>
      <c r="E28" s="37">
        <f t="shared" si="22"/>
        <v>0</v>
      </c>
      <c r="F28" s="36">
        <f t="shared" si="23"/>
        <v>0</v>
      </c>
      <c r="G28" s="37">
        <f t="shared" si="24"/>
        <v>8</v>
      </c>
      <c r="H28" s="36">
        <f t="shared" si="25"/>
        <v>6</v>
      </c>
      <c r="J28" s="23">
        <f>((UNN_Som_akt_2015!B44*UNN_Som_kap_2015!$S28)/UNN_Som_kap_2015!$Q28)/UNN_Som_kap_2015!$R28</f>
        <v>5.0975543478260867</v>
      </c>
      <c r="K28" s="21">
        <f>((UNN_Som_akt_2015!C44*UNN_Som_kap_2015!$S28)/UNN_Som_kap_2015!$Q28)/UNN_Som_kap_2015!$R28</f>
        <v>5.4347826086956522E-4</v>
      </c>
      <c r="L28" s="15">
        <f>((UNN_Som_akt_2015!D44*UNN_Som_kap_2015!$S28)/UNN_Som_kap_2015!$Q28)/UNN_Som_kap_2015!$R28</f>
        <v>2.7173913043478261E-4</v>
      </c>
      <c r="M28" s="21">
        <f>((UNN_Som_akt_2015!E44*UNN_Som_kap_2015!$S28)/UNN_Som_kap_2015!$Q28)/UNN_Som_kap_2015!$R28</f>
        <v>0</v>
      </c>
      <c r="N28" s="15">
        <f>((UNN_Som_akt_2015!F44*UNN_Som_kap_2015!$S28)/UNN_Som_kap_2015!$Q28)/UNN_Som_kap_2015!$R28</f>
        <v>0</v>
      </c>
      <c r="O28" s="21">
        <f t="shared" si="26"/>
        <v>5.098369565217391</v>
      </c>
      <c r="Q28" s="48">
        <v>230</v>
      </c>
      <c r="R28" s="48">
        <v>8</v>
      </c>
      <c r="S28" s="50">
        <v>0.5</v>
      </c>
    </row>
    <row r="29" spans="1:19" x14ac:dyDescent="0.25">
      <c r="A29" s="8" t="s">
        <v>22</v>
      </c>
      <c r="B29" s="38">
        <f t="shared" si="19"/>
        <v>7</v>
      </c>
      <c r="C29" s="39">
        <f t="shared" si="20"/>
        <v>2</v>
      </c>
      <c r="D29" s="38">
        <f t="shared" si="21"/>
        <v>2</v>
      </c>
      <c r="E29" s="39">
        <f t="shared" si="22"/>
        <v>0</v>
      </c>
      <c r="F29" s="38">
        <f t="shared" si="23"/>
        <v>0</v>
      </c>
      <c r="G29" s="39">
        <f t="shared" si="24"/>
        <v>11</v>
      </c>
      <c r="H29" s="38">
        <f t="shared" si="25"/>
        <v>11</v>
      </c>
      <c r="J29" s="47">
        <f>((UNN_Som_akt_2015!B45*UNN_Som_kap_2015!$S29)/UNN_Som_kap_2015!$Q29)/UNN_Som_kap_2015!$R29</f>
        <v>6.8978260869565213</v>
      </c>
      <c r="K29" s="22">
        <f>((UNN_Som_akt_2015!C45*UNN_Som_kap_2015!$S29)/UNN_Som_kap_2015!$Q29)/UNN_Som_kap_2015!$R29</f>
        <v>1.517391304347826</v>
      </c>
      <c r="L29" s="17">
        <f>((UNN_Som_akt_2015!D45*UNN_Som_kap_2015!$S29)/UNN_Som_kap_2015!$Q29)/UNN_Som_kap_2015!$R29</f>
        <v>1.7543478260869565</v>
      </c>
      <c r="M29" s="22">
        <f>((UNN_Som_akt_2015!E45*UNN_Som_kap_2015!$S29)/UNN_Som_kap_2015!$Q29)/UNN_Som_kap_2015!$R29</f>
        <v>0</v>
      </c>
      <c r="N29" s="17">
        <f>((UNN_Som_akt_2015!F45*UNN_Som_kap_2015!$S29)/UNN_Som_kap_2015!$Q29)/UNN_Som_kap_2015!$R29</f>
        <v>0</v>
      </c>
      <c r="O29" s="22">
        <f t="shared" si="26"/>
        <v>10.169565217391304</v>
      </c>
      <c r="Q29" s="48">
        <v>230</v>
      </c>
      <c r="R29" s="48">
        <v>8</v>
      </c>
      <c r="S29" s="50">
        <v>4</v>
      </c>
    </row>
    <row r="30" spans="1:19" x14ac:dyDescent="0.25">
      <c r="A30" s="29" t="s">
        <v>23</v>
      </c>
      <c r="B30" s="36"/>
      <c r="C30" s="37"/>
      <c r="D30" s="36"/>
      <c r="E30" s="37"/>
      <c r="F30" s="36"/>
      <c r="G30" s="37"/>
      <c r="H30" s="36"/>
      <c r="J30" s="23"/>
      <c r="K30" s="21"/>
      <c r="L30" s="15"/>
      <c r="M30" s="21"/>
      <c r="N30" s="15"/>
      <c r="O30" s="21"/>
    </row>
    <row r="31" spans="1:19" x14ac:dyDescent="0.25">
      <c r="A31" s="30" t="s">
        <v>16</v>
      </c>
      <c r="B31" s="36">
        <f t="shared" si="19"/>
        <v>15</v>
      </c>
      <c r="C31" s="37">
        <f t="shared" si="20"/>
        <v>3</v>
      </c>
      <c r="D31" s="36">
        <f t="shared" si="21"/>
        <v>10</v>
      </c>
      <c r="E31" s="37">
        <f t="shared" si="22"/>
        <v>4</v>
      </c>
      <c r="F31" s="36">
        <f t="shared" si="23"/>
        <v>1</v>
      </c>
      <c r="G31" s="37">
        <f t="shared" si="24"/>
        <v>33</v>
      </c>
      <c r="H31" s="36">
        <f t="shared" si="25"/>
        <v>30</v>
      </c>
      <c r="J31" s="23">
        <f>((UNN_Som_akt_2015!B47*UNN_Som_kap_2015!$S31)/UNN_Som_kap_2015!$Q31)/UNN_Som_kap_2015!$R31</f>
        <v>14.617079339723114</v>
      </c>
      <c r="K31" s="21">
        <f>((UNN_Som_akt_2015!C47*UNN_Som_kap_2015!$S31)/UNN_Som_kap_2015!$Q31)/UNN_Som_kap_2015!$R31</f>
        <v>2.213691427050053</v>
      </c>
      <c r="L31" s="15">
        <f>((UNN_Som_akt_2015!D47*UNN_Som_kap_2015!$S31)/UNN_Som_kap_2015!$Q31)/UNN_Som_kap_2015!$R31</f>
        <v>9.1179113418530342</v>
      </c>
      <c r="M31" s="21">
        <f>((UNN_Som_akt_2015!E47*UNN_Som_kap_2015!$S31)/UNN_Som_kap_2015!$Q31)/UNN_Som_kap_2015!$R31</f>
        <v>3.1702276357827475</v>
      </c>
      <c r="N31" s="15">
        <f>((UNN_Som_akt_2015!F47*UNN_Som_kap_2015!$S31)/UNN_Som_kap_2015!$Q31)/UNN_Som_kap_2015!$R31</f>
        <v>0.33702742279020231</v>
      </c>
      <c r="O31" s="21">
        <f t="shared" si="26"/>
        <v>29.455937167199153</v>
      </c>
      <c r="Q31" s="48">
        <v>313</v>
      </c>
      <c r="R31" s="48">
        <v>5</v>
      </c>
      <c r="S31" s="50">
        <v>5</v>
      </c>
    </row>
    <row r="32" spans="1:19" x14ac:dyDescent="0.25">
      <c r="A32" s="7" t="s">
        <v>17</v>
      </c>
      <c r="B32" s="36">
        <f t="shared" si="19"/>
        <v>3</v>
      </c>
      <c r="C32" s="37">
        <f t="shared" si="20"/>
        <v>1</v>
      </c>
      <c r="D32" s="36">
        <f t="shared" si="21"/>
        <v>2</v>
      </c>
      <c r="E32" s="37">
        <f t="shared" si="22"/>
        <v>0</v>
      </c>
      <c r="F32" s="36">
        <f t="shared" si="23"/>
        <v>0</v>
      </c>
      <c r="G32" s="37">
        <f t="shared" si="24"/>
        <v>6</v>
      </c>
      <c r="H32" s="36">
        <f t="shared" si="25"/>
        <v>5</v>
      </c>
      <c r="J32" s="23">
        <f>((UNN_Som_akt_2015!B48*UNN_Som_kap_2015!$S32)/UNN_Som_kap_2015!$Q32)/UNN_Som_kap_2015!$R32</f>
        <v>2.9528400860890067</v>
      </c>
      <c r="K32" s="21">
        <f>((UNN_Som_akt_2015!C48*UNN_Som_kap_2015!$S32)/UNN_Som_kap_2015!$Q32)/UNN_Som_kap_2015!$R32</f>
        <v>0.65783821538296983</v>
      </c>
      <c r="L32" s="15">
        <f>((UNN_Som_akt_2015!D48*UNN_Som_kap_2015!$S32)/UNN_Som_kap_2015!$Q32)/UNN_Som_kap_2015!$R32</f>
        <v>1.1298676042636544</v>
      </c>
      <c r="M32" s="21">
        <f>((UNN_Som_akt_2015!E48*UNN_Som_kap_2015!$S32)/UNN_Som_kap_2015!$Q32)/UNN_Som_kap_2015!$R32</f>
        <v>0</v>
      </c>
      <c r="N32" s="15">
        <f>((UNN_Som_akt_2015!F48*UNN_Som_kap_2015!$S32)/UNN_Som_kap_2015!$Q32)/UNN_Som_kap_2015!$R32</f>
        <v>0</v>
      </c>
      <c r="O32" s="21">
        <f t="shared" si="26"/>
        <v>4.7405459057356305</v>
      </c>
      <c r="Q32" s="48">
        <v>230</v>
      </c>
      <c r="R32" s="48">
        <v>8</v>
      </c>
      <c r="S32" s="50">
        <v>0.75</v>
      </c>
    </row>
    <row r="33" spans="1:19" x14ac:dyDescent="0.25">
      <c r="A33" s="7" t="s">
        <v>18</v>
      </c>
      <c r="B33" s="36">
        <f t="shared" si="19"/>
        <v>1</v>
      </c>
      <c r="C33" s="37">
        <f t="shared" si="20"/>
        <v>1</v>
      </c>
      <c r="D33" s="36">
        <f t="shared" si="21"/>
        <v>1</v>
      </c>
      <c r="E33" s="37">
        <f t="shared" si="22"/>
        <v>0</v>
      </c>
      <c r="F33" s="36">
        <f t="shared" si="23"/>
        <v>0</v>
      </c>
      <c r="G33" s="37">
        <f t="shared" si="24"/>
        <v>3</v>
      </c>
      <c r="H33" s="36">
        <f t="shared" si="25"/>
        <v>1</v>
      </c>
      <c r="J33" s="23">
        <f>((UNN_Som_akt_2015!B49*UNN_Som_kap_2015!$S33)/UNN_Som_kap_2015!$Q33)/UNN_Som_kap_2015!$R33</f>
        <v>0.11110274432575258</v>
      </c>
      <c r="K33" s="21">
        <f>((UNN_Som_akt_2015!C49*UNN_Som_kap_2015!$S33)/UNN_Som_kap_2015!$Q33)/UNN_Som_kap_2015!$R33</f>
        <v>3.2364818431712959E-4</v>
      </c>
      <c r="L33" s="15">
        <f>((UNN_Som_akt_2015!D49*UNN_Som_kap_2015!$S33)/UNN_Som_kap_2015!$Q33)/UNN_Som_kap_2015!$R33</f>
        <v>0.11495395938816207</v>
      </c>
      <c r="M33" s="21">
        <f>((UNN_Som_akt_2015!E49*UNN_Som_kap_2015!$S33)/UNN_Som_kap_2015!$Q33)/UNN_Som_kap_2015!$R33</f>
        <v>0</v>
      </c>
      <c r="N33" s="15">
        <f>((UNN_Som_akt_2015!F49*UNN_Som_kap_2015!$S33)/UNN_Som_kap_2015!$Q33)/UNN_Som_kap_2015!$R33</f>
        <v>0</v>
      </c>
      <c r="O33" s="21">
        <f t="shared" si="26"/>
        <v>0.22638035189823177</v>
      </c>
      <c r="Q33" s="48">
        <v>230</v>
      </c>
      <c r="R33" s="48">
        <v>8</v>
      </c>
      <c r="S33" s="50">
        <v>0.5</v>
      </c>
    </row>
    <row r="34" spans="1:19" x14ac:dyDescent="0.25">
      <c r="A34" s="7" t="s">
        <v>19</v>
      </c>
      <c r="B34" s="36">
        <f t="shared" si="19"/>
        <v>8</v>
      </c>
      <c r="C34" s="37">
        <f t="shared" si="20"/>
        <v>2</v>
      </c>
      <c r="D34" s="36">
        <f t="shared" si="21"/>
        <v>3</v>
      </c>
      <c r="E34" s="37">
        <f t="shared" si="22"/>
        <v>1</v>
      </c>
      <c r="F34" s="36">
        <f t="shared" si="23"/>
        <v>1</v>
      </c>
      <c r="G34" s="37">
        <f t="shared" si="24"/>
        <v>15</v>
      </c>
      <c r="H34" s="36">
        <f t="shared" si="25"/>
        <v>11</v>
      </c>
      <c r="J34" s="23">
        <f>((UNN_Som_akt_2015!B50*UNN_Som_kap_2015!$S34)/UNN_Som_kap_2015!$Q34)/UNN_Som_kap_2015!$R34</f>
        <v>7.0917305855829724</v>
      </c>
      <c r="K34" s="21">
        <f>((UNN_Som_akt_2015!C50*UNN_Som_kap_2015!$S34)/UNN_Som_kap_2015!$Q34)/UNN_Som_kap_2015!$R34</f>
        <v>1.1344399386656956</v>
      </c>
      <c r="L34" s="15">
        <f>((UNN_Som_akt_2015!D50*UNN_Som_kap_2015!$S34)/UNN_Som_kap_2015!$Q34)/UNN_Som_kap_2015!$R34</f>
        <v>2.7148727455529902</v>
      </c>
      <c r="M34" s="21">
        <f>((UNN_Som_akt_2015!E50*UNN_Som_kap_2015!$S34)/UNN_Som_kap_2015!$Q34)/UNN_Som_kap_2015!$R34</f>
        <v>6.5590061506578447E-3</v>
      </c>
      <c r="N34" s="15">
        <f>((UNN_Som_akt_2015!F50*UNN_Som_kap_2015!$S34)/UNN_Som_kap_2015!$Q34)/UNN_Som_kap_2015!$R34</f>
        <v>1.2538947582309144E-2</v>
      </c>
      <c r="O34" s="21">
        <f t="shared" si="26"/>
        <v>10.960141223534624</v>
      </c>
      <c r="Q34" s="48">
        <v>230</v>
      </c>
      <c r="R34" s="48">
        <v>8</v>
      </c>
      <c r="S34" s="50">
        <v>0.33333333333333331</v>
      </c>
    </row>
    <row r="35" spans="1:19" x14ac:dyDescent="0.25">
      <c r="A35" s="7" t="s">
        <v>20</v>
      </c>
      <c r="B35" s="36">
        <f t="shared" si="19"/>
        <v>69</v>
      </c>
      <c r="C35" s="37">
        <f t="shared" si="20"/>
        <v>9</v>
      </c>
      <c r="D35" s="36">
        <f t="shared" si="21"/>
        <v>19</v>
      </c>
      <c r="E35" s="37">
        <f t="shared" si="22"/>
        <v>2</v>
      </c>
      <c r="F35" s="36">
        <f t="shared" si="23"/>
        <v>1</v>
      </c>
      <c r="G35" s="37">
        <f t="shared" si="24"/>
        <v>100</v>
      </c>
      <c r="H35" s="36">
        <f t="shared" si="25"/>
        <v>98</v>
      </c>
      <c r="J35" s="23">
        <f>((UNN_Som_akt_2015!B51*UNN_Som_kap_2015!$S35)/UNN_Som_kap_2015!$Q35)/UNN_Som_kap_2015!$R35</f>
        <v>68.432216112799068</v>
      </c>
      <c r="K35" s="21">
        <f>((UNN_Som_akt_2015!C51*UNN_Som_kap_2015!$S35)/UNN_Som_kap_2015!$Q35)/UNN_Som_kap_2015!$R35</f>
        <v>8.5746722480722308</v>
      </c>
      <c r="L35" s="15">
        <f>((UNN_Som_akt_2015!D51*UNN_Som_kap_2015!$S35)/UNN_Som_kap_2015!$Q35)/UNN_Som_kap_2015!$R35</f>
        <v>18.098064091269912</v>
      </c>
      <c r="M35" s="21">
        <f>((UNN_Som_akt_2015!E51*UNN_Som_kap_2015!$S35)/UNN_Som_kap_2015!$Q35)/UNN_Som_kap_2015!$R35</f>
        <v>1.3482228619748213</v>
      </c>
      <c r="N35" s="15">
        <f>((UNN_Som_akt_2015!F51*UNN_Som_kap_2015!$S35)/UNN_Som_kap_2015!$Q35)/UNN_Som_kap_2015!$R35</f>
        <v>0.5758926739293877</v>
      </c>
      <c r="O35" s="21">
        <f t="shared" si="26"/>
        <v>97.029067988045426</v>
      </c>
      <c r="Q35" s="48">
        <v>230</v>
      </c>
      <c r="R35" s="48">
        <v>8</v>
      </c>
      <c r="S35" s="50">
        <v>0.75</v>
      </c>
    </row>
    <row r="36" spans="1:19" x14ac:dyDescent="0.25">
      <c r="A36" s="7" t="s">
        <v>21</v>
      </c>
      <c r="B36" s="36">
        <f t="shared" si="19"/>
        <v>7</v>
      </c>
      <c r="C36" s="37">
        <f t="shared" si="20"/>
        <v>1</v>
      </c>
      <c r="D36" s="36">
        <f t="shared" si="21"/>
        <v>1</v>
      </c>
      <c r="E36" s="37">
        <f t="shared" si="22"/>
        <v>0</v>
      </c>
      <c r="F36" s="36">
        <f t="shared" si="23"/>
        <v>0</v>
      </c>
      <c r="G36" s="37">
        <f t="shared" si="24"/>
        <v>9</v>
      </c>
      <c r="H36" s="36">
        <f t="shared" si="25"/>
        <v>7</v>
      </c>
      <c r="J36" s="23">
        <f>((UNN_Som_akt_2015!B52*UNN_Som_kap_2015!$S36)/UNN_Som_kap_2015!$Q36)/UNN_Som_kap_2015!$R36</f>
        <v>6.925579257246377</v>
      </c>
      <c r="K36" s="21">
        <f>((UNN_Som_akt_2015!C52*UNN_Som_kap_2015!$S36)/UNN_Som_kap_2015!$Q36)/UNN_Som_kap_2015!$R36</f>
        <v>9.3908514492753632E-4</v>
      </c>
      <c r="L36" s="15">
        <f>((UNN_Som_akt_2015!D52*UNN_Som_kap_2015!$S36)/UNN_Som_kap_2015!$Q36)/UNN_Som_kap_2015!$R36</f>
        <v>3.2971014492753627E-4</v>
      </c>
      <c r="M36" s="21">
        <f>((UNN_Som_akt_2015!E52*UNN_Som_kap_2015!$S36)/UNN_Som_kap_2015!$Q36)/UNN_Som_kap_2015!$R36</f>
        <v>0</v>
      </c>
      <c r="N36" s="15">
        <f>((UNN_Som_akt_2015!F52*UNN_Som_kap_2015!$S36)/UNN_Som_kap_2015!$Q36)/UNN_Som_kap_2015!$R36</f>
        <v>0</v>
      </c>
      <c r="O36" s="21">
        <f t="shared" si="26"/>
        <v>6.9268480525362319</v>
      </c>
      <c r="Q36" s="48">
        <v>230</v>
      </c>
      <c r="R36" s="48">
        <v>8</v>
      </c>
      <c r="S36" s="50">
        <v>0.5</v>
      </c>
    </row>
    <row r="37" spans="1:19" x14ac:dyDescent="0.25">
      <c r="A37" s="8" t="s">
        <v>22</v>
      </c>
      <c r="B37" s="38">
        <f t="shared" si="19"/>
        <v>10</v>
      </c>
      <c r="C37" s="39">
        <f t="shared" si="20"/>
        <v>3</v>
      </c>
      <c r="D37" s="38">
        <f t="shared" si="21"/>
        <v>3</v>
      </c>
      <c r="E37" s="39">
        <f t="shared" si="22"/>
        <v>0</v>
      </c>
      <c r="F37" s="38">
        <f t="shared" si="23"/>
        <v>0</v>
      </c>
      <c r="G37" s="39">
        <f t="shared" si="24"/>
        <v>16</v>
      </c>
      <c r="H37" s="38">
        <f t="shared" si="25"/>
        <v>14</v>
      </c>
      <c r="J37" s="47">
        <f>((UNN_Som_akt_2015!B53*UNN_Som_kap_2015!$S37)/UNN_Som_kap_2015!$Q37)/UNN_Som_kap_2015!$R37</f>
        <v>9.4939259276857708</v>
      </c>
      <c r="K37" s="22">
        <f>((UNN_Som_akt_2015!C53*UNN_Som_kap_2015!$S37)/UNN_Som_kap_2015!$Q37)/UNN_Som_kap_2015!$R37</f>
        <v>2.0452646437198068</v>
      </c>
      <c r="L37" s="17">
        <f>((UNN_Som_akt_2015!D53*UNN_Som_kap_2015!$S37)/UNN_Som_kap_2015!$Q37)/UNN_Som_kap_2015!$R37</f>
        <v>2.1404331219806765</v>
      </c>
      <c r="M37" s="22">
        <f>((UNN_Som_akt_2015!E53*UNN_Som_kap_2015!$S37)/UNN_Som_kap_2015!$Q37)/UNN_Som_kap_2015!$R37</f>
        <v>0</v>
      </c>
      <c r="N37" s="17">
        <f>((UNN_Som_akt_2015!F53*UNN_Som_kap_2015!$S37)/UNN_Som_kap_2015!$Q37)/UNN_Som_kap_2015!$R37</f>
        <v>0</v>
      </c>
      <c r="O37" s="22">
        <f t="shared" si="26"/>
        <v>13.679623693386253</v>
      </c>
      <c r="Q37" s="48">
        <v>230</v>
      </c>
      <c r="R37" s="48">
        <v>8</v>
      </c>
      <c r="S37" s="50">
        <v>4</v>
      </c>
    </row>
    <row r="38" spans="1:19" x14ac:dyDescent="0.25">
      <c r="A38" s="29" t="s">
        <v>80</v>
      </c>
      <c r="B38" s="36"/>
      <c r="C38" s="37"/>
      <c r="D38" s="36"/>
      <c r="E38" s="37"/>
      <c r="F38" s="36"/>
      <c r="G38" s="37"/>
      <c r="H38" s="36"/>
      <c r="J38" s="23"/>
      <c r="K38" s="21"/>
      <c r="L38" s="15"/>
      <c r="M38" s="21"/>
      <c r="N38" s="15"/>
      <c r="O38" s="21"/>
    </row>
    <row r="39" spans="1:19" x14ac:dyDescent="0.25">
      <c r="A39" s="30" t="s">
        <v>16</v>
      </c>
      <c r="B39" s="36">
        <f t="shared" si="19"/>
        <v>16</v>
      </c>
      <c r="C39" s="37">
        <f t="shared" si="20"/>
        <v>3</v>
      </c>
      <c r="D39" s="36">
        <f t="shared" si="21"/>
        <v>10</v>
      </c>
      <c r="E39" s="37">
        <f t="shared" si="22"/>
        <v>5</v>
      </c>
      <c r="F39" s="36">
        <f t="shared" si="23"/>
        <v>1</v>
      </c>
      <c r="G39" s="37">
        <f t="shared" si="24"/>
        <v>35</v>
      </c>
      <c r="H39" s="36">
        <f t="shared" si="25"/>
        <v>33</v>
      </c>
      <c r="J39" s="23">
        <f>((UNN_Som_akt_2015!B55*UNN_Som_kap_2015!$S39)/UNN_Som_kap_2015!$Q39)/UNN_Som_kap_2015!$R39</f>
        <v>15.708049343272986</v>
      </c>
      <c r="K39" s="21">
        <f>((UNN_Som_akt_2015!C55*UNN_Som_kap_2015!$S39)/UNN_Som_kap_2015!$Q39)/UNN_Som_kap_2015!$R39</f>
        <v>2.6897106851260206</v>
      </c>
      <c r="L39" s="15">
        <f>((UNN_Som_akt_2015!D55*UNN_Som_kap_2015!$S39)/UNN_Som_kap_2015!$Q39)/UNN_Som_kap_2015!$R39</f>
        <v>9.7049396521121771</v>
      </c>
      <c r="M39" s="21">
        <f>((UNN_Som_akt_2015!E55*UNN_Som_kap_2015!$S39)/UNN_Som_kap_2015!$Q39)/UNN_Som_kap_2015!$R39</f>
        <v>4.4442261270855514</v>
      </c>
      <c r="N39" s="15">
        <f>((UNN_Som_akt_2015!F55*UNN_Som_kap_2015!$S39)/UNN_Som_kap_2015!$Q39)/UNN_Som_kap_2015!$R39</f>
        <v>0.30735889243876463</v>
      </c>
      <c r="O39" s="21">
        <f t="shared" si="26"/>
        <v>32.8542847000355</v>
      </c>
      <c r="Q39" s="48">
        <v>313</v>
      </c>
      <c r="R39" s="48">
        <v>5</v>
      </c>
      <c r="S39" s="50">
        <v>5</v>
      </c>
    </row>
    <row r="40" spans="1:19" x14ac:dyDescent="0.25">
      <c r="A40" s="7" t="s">
        <v>17</v>
      </c>
      <c r="B40" s="36">
        <f t="shared" si="19"/>
        <v>4</v>
      </c>
      <c r="C40" s="37">
        <f t="shared" si="20"/>
        <v>1</v>
      </c>
      <c r="D40" s="36">
        <f t="shared" si="21"/>
        <v>2</v>
      </c>
      <c r="E40" s="37">
        <f t="shared" si="22"/>
        <v>0</v>
      </c>
      <c r="F40" s="36">
        <f t="shared" si="23"/>
        <v>0</v>
      </c>
      <c r="G40" s="37">
        <f t="shared" si="24"/>
        <v>7</v>
      </c>
      <c r="H40" s="36">
        <f t="shared" si="25"/>
        <v>6</v>
      </c>
      <c r="J40" s="23">
        <f>((UNN_Som_akt_2015!B56*UNN_Som_kap_2015!$S40)/UNN_Som_kap_2015!$Q40)/UNN_Som_kap_2015!$R40</f>
        <v>3.2073281240542593</v>
      </c>
      <c r="K40" s="21">
        <f>((UNN_Som_akt_2015!C56*UNN_Som_kap_2015!$S40)/UNN_Som_kap_2015!$Q40)/UNN_Som_kap_2015!$R40</f>
        <v>0.7121559828626306</v>
      </c>
      <c r="L40" s="15">
        <f>((UNN_Som_akt_2015!D56*UNN_Som_kap_2015!$S40)/UNN_Som_kap_2015!$Q40)/UNN_Som_kap_2015!$R40</f>
        <v>1.2136427174942326</v>
      </c>
      <c r="M40" s="21">
        <f>((UNN_Som_akt_2015!E56*UNN_Som_kap_2015!$S40)/UNN_Som_kap_2015!$Q40)/UNN_Som_kap_2015!$R40</f>
        <v>0</v>
      </c>
      <c r="N40" s="15">
        <f>((UNN_Som_akt_2015!F56*UNN_Som_kap_2015!$S40)/UNN_Som_kap_2015!$Q40)/UNN_Som_kap_2015!$R40</f>
        <v>0</v>
      </c>
      <c r="O40" s="21">
        <f t="shared" si="26"/>
        <v>5.1331268244111223</v>
      </c>
      <c r="Q40" s="48">
        <v>230</v>
      </c>
      <c r="R40" s="48">
        <v>8</v>
      </c>
      <c r="S40" s="50">
        <v>0.75</v>
      </c>
    </row>
    <row r="41" spans="1:19" x14ac:dyDescent="0.25">
      <c r="A41" s="7" t="s">
        <v>18</v>
      </c>
      <c r="B41" s="36">
        <f t="shared" si="19"/>
        <v>1</v>
      </c>
      <c r="C41" s="37">
        <f t="shared" si="20"/>
        <v>1</v>
      </c>
      <c r="D41" s="36">
        <f t="shared" si="21"/>
        <v>1</v>
      </c>
      <c r="E41" s="37">
        <f t="shared" si="22"/>
        <v>0</v>
      </c>
      <c r="F41" s="36">
        <f t="shared" si="23"/>
        <v>0</v>
      </c>
      <c r="G41" s="37">
        <f t="shared" si="24"/>
        <v>3</v>
      </c>
      <c r="H41" s="36">
        <f t="shared" si="25"/>
        <v>1</v>
      </c>
      <c r="J41" s="23">
        <f>((UNN_Som_akt_2015!B57*UNN_Som_kap_2015!$S41)/UNN_Som_kap_2015!$Q41)/UNN_Som_kap_2015!$R41</f>
        <v>0.11934675391603411</v>
      </c>
      <c r="K41" s="21">
        <f>((UNN_Som_akt_2015!C57*UNN_Som_kap_2015!$S41)/UNN_Som_kap_2015!$Q41)/UNN_Som_kap_2015!$R41</f>
        <v>3.3492351046698877E-4</v>
      </c>
      <c r="L41" s="15">
        <f>((UNN_Som_akt_2015!D57*UNN_Som_kap_2015!$S41)/UNN_Som_kap_2015!$Q41)/UNN_Som_kap_2015!$R41</f>
        <v>0.11451115223423979</v>
      </c>
      <c r="M41" s="21">
        <f>((UNN_Som_akt_2015!E57*UNN_Som_kap_2015!$S41)/UNN_Som_kap_2015!$Q41)/UNN_Som_kap_2015!$R41</f>
        <v>0</v>
      </c>
      <c r="N41" s="15">
        <f>((UNN_Som_akt_2015!F57*UNN_Som_kap_2015!$S41)/UNN_Som_kap_2015!$Q41)/UNN_Som_kap_2015!$R41</f>
        <v>0</v>
      </c>
      <c r="O41" s="21">
        <f t="shared" si="26"/>
        <v>0.2341928296607409</v>
      </c>
      <c r="Q41" s="48">
        <v>230</v>
      </c>
      <c r="R41" s="48">
        <v>8</v>
      </c>
      <c r="S41" s="50">
        <v>0.5</v>
      </c>
    </row>
    <row r="42" spans="1:19" x14ac:dyDescent="0.25">
      <c r="A42" s="7" t="s">
        <v>19</v>
      </c>
      <c r="B42" s="36">
        <f t="shared" si="19"/>
        <v>8</v>
      </c>
      <c r="C42" s="37">
        <f t="shared" si="20"/>
        <v>2</v>
      </c>
      <c r="D42" s="36">
        <f t="shared" si="21"/>
        <v>3</v>
      </c>
      <c r="E42" s="37">
        <f t="shared" si="22"/>
        <v>1</v>
      </c>
      <c r="F42" s="36">
        <f t="shared" si="23"/>
        <v>1</v>
      </c>
      <c r="G42" s="37">
        <f t="shared" si="24"/>
        <v>15</v>
      </c>
      <c r="H42" s="36">
        <f t="shared" si="25"/>
        <v>12</v>
      </c>
      <c r="J42" s="23">
        <f>((UNN_Som_akt_2015!B58*UNN_Som_kap_2015!$S42)/UNN_Som_kap_2015!$Q42)/UNN_Som_kap_2015!$R42</f>
        <v>7.7348743239922646</v>
      </c>
      <c r="K42" s="21">
        <f>((UNN_Som_akt_2015!C58*UNN_Som_kap_2015!$S42)/UNN_Som_kap_2015!$Q42)/UNN_Som_kap_2015!$R42</f>
        <v>1.2140680790109839</v>
      </c>
      <c r="L42" s="15">
        <f>((UNN_Som_akt_2015!D58*UNN_Som_kap_2015!$S42)/UNN_Som_kap_2015!$Q42)/UNN_Som_kap_2015!$R42</f>
        <v>2.8911065875832915</v>
      </c>
      <c r="M42" s="21">
        <f>((UNN_Som_akt_2015!E58*UNN_Som_kap_2015!$S42)/UNN_Som_kap_2015!$Q42)/UNN_Som_kap_2015!$R42</f>
        <v>7.2898040609048554E-3</v>
      </c>
      <c r="N42" s="15">
        <f>((UNN_Som_akt_2015!F58*UNN_Som_kap_2015!$S42)/UNN_Som_kap_2015!$Q42)/UNN_Som_kap_2015!$R42</f>
        <v>1.4017137040670688E-2</v>
      </c>
      <c r="O42" s="21">
        <f t="shared" si="26"/>
        <v>11.861355931688117</v>
      </c>
      <c r="Q42" s="48">
        <v>230</v>
      </c>
      <c r="R42" s="48">
        <v>8</v>
      </c>
      <c r="S42" s="50">
        <v>0.33333333333333331</v>
      </c>
    </row>
    <row r="43" spans="1:19" x14ac:dyDescent="0.25">
      <c r="A43" s="7" t="s">
        <v>20</v>
      </c>
      <c r="B43" s="36">
        <f t="shared" si="19"/>
        <v>73</v>
      </c>
      <c r="C43" s="37">
        <f t="shared" si="20"/>
        <v>10</v>
      </c>
      <c r="D43" s="36">
        <f t="shared" si="21"/>
        <v>19</v>
      </c>
      <c r="E43" s="37">
        <f t="shared" si="22"/>
        <v>2</v>
      </c>
      <c r="F43" s="36">
        <f t="shared" si="23"/>
        <v>1</v>
      </c>
      <c r="G43" s="37">
        <f t="shared" si="24"/>
        <v>105</v>
      </c>
      <c r="H43" s="36">
        <f t="shared" si="25"/>
        <v>103</v>
      </c>
      <c r="J43" s="23">
        <f>((UNN_Som_akt_2015!B59*UNN_Som_kap_2015!$S43)/UNN_Som_kap_2015!$Q43)/UNN_Som_kap_2015!$R43</f>
        <v>72.48069360349551</v>
      </c>
      <c r="K43" s="21">
        <f>((UNN_Som_akt_2015!C59*UNN_Som_kap_2015!$S43)/UNN_Som_kap_2015!$Q43)/UNN_Som_kap_2015!$R43</f>
        <v>9.0281806959447817</v>
      </c>
      <c r="L43" s="15">
        <f>((UNN_Som_akt_2015!D59*UNN_Som_kap_2015!$S43)/UNN_Som_kap_2015!$Q43)/UNN_Som_kap_2015!$R43</f>
        <v>18.947927366217066</v>
      </c>
      <c r="M43" s="21">
        <f>((UNN_Som_akt_2015!E59*UNN_Som_kap_2015!$S43)/UNN_Som_kap_2015!$Q43)/UNN_Som_kap_2015!$R43</f>
        <v>1.3380492099853474</v>
      </c>
      <c r="N43" s="15">
        <f>((UNN_Som_akt_2015!F59*UNN_Som_kap_2015!$S43)/UNN_Som_kap_2015!$Q43)/UNN_Som_kap_2015!$R43</f>
        <v>0.57518773996766981</v>
      </c>
      <c r="O43" s="21">
        <f t="shared" si="26"/>
        <v>102.37003861561038</v>
      </c>
      <c r="Q43" s="48">
        <v>230</v>
      </c>
      <c r="R43" s="48">
        <v>8</v>
      </c>
      <c r="S43" s="50">
        <v>0.75</v>
      </c>
    </row>
    <row r="44" spans="1:19" x14ac:dyDescent="0.25">
      <c r="A44" s="7" t="s">
        <v>21</v>
      </c>
      <c r="B44" s="36">
        <f t="shared" si="19"/>
        <v>8</v>
      </c>
      <c r="C44" s="37">
        <f t="shared" si="20"/>
        <v>1</v>
      </c>
      <c r="D44" s="36">
        <f t="shared" si="21"/>
        <v>1</v>
      </c>
      <c r="E44" s="37">
        <f t="shared" si="22"/>
        <v>0</v>
      </c>
      <c r="F44" s="36">
        <f t="shared" si="23"/>
        <v>0</v>
      </c>
      <c r="G44" s="37">
        <f t="shared" si="24"/>
        <v>10</v>
      </c>
      <c r="H44" s="36">
        <f t="shared" si="25"/>
        <v>8</v>
      </c>
      <c r="J44" s="23">
        <f>((UNN_Som_akt_2015!B60*UNN_Som_kap_2015!$S44)/UNN_Som_kap_2015!$Q44)/UNN_Som_kap_2015!$R44</f>
        <v>7.3698460144927536</v>
      </c>
      <c r="K44" s="21">
        <f>((UNN_Som_akt_2015!C60*UNN_Som_kap_2015!$S44)/UNN_Som_kap_2015!$Q44)/UNN_Som_kap_2015!$R44</f>
        <v>9.81280193236715E-4</v>
      </c>
      <c r="L44" s="15">
        <f>((UNN_Som_akt_2015!D60*UNN_Som_kap_2015!$S44)/UNN_Som_kap_2015!$Q44)/UNN_Som_kap_2015!$R44</f>
        <v>3.3816425120772949E-4</v>
      </c>
      <c r="M44" s="21">
        <f>((UNN_Som_akt_2015!E60*UNN_Som_kap_2015!$S44)/UNN_Som_kap_2015!$Q44)/UNN_Som_kap_2015!$R44</f>
        <v>0</v>
      </c>
      <c r="N44" s="15">
        <f>((UNN_Som_akt_2015!F60*UNN_Som_kap_2015!$S44)/UNN_Som_kap_2015!$Q44)/UNN_Som_kap_2015!$R44</f>
        <v>0</v>
      </c>
      <c r="O44" s="21">
        <f t="shared" si="26"/>
        <v>7.371165458937198</v>
      </c>
      <c r="Q44" s="48">
        <v>230</v>
      </c>
      <c r="R44" s="48">
        <v>8</v>
      </c>
      <c r="S44" s="50">
        <v>0.5</v>
      </c>
    </row>
    <row r="45" spans="1:19" x14ac:dyDescent="0.25">
      <c r="A45" s="8" t="s">
        <v>22</v>
      </c>
      <c r="B45" s="38">
        <f t="shared" si="19"/>
        <v>11</v>
      </c>
      <c r="C45" s="39">
        <f t="shared" si="20"/>
        <v>3</v>
      </c>
      <c r="D45" s="38">
        <f t="shared" si="21"/>
        <v>3</v>
      </c>
      <c r="E45" s="39">
        <f t="shared" si="22"/>
        <v>0</v>
      </c>
      <c r="F45" s="38">
        <f t="shared" si="23"/>
        <v>0</v>
      </c>
      <c r="G45" s="39">
        <f t="shared" si="24"/>
        <v>17</v>
      </c>
      <c r="H45" s="38">
        <f t="shared" si="25"/>
        <v>15</v>
      </c>
      <c r="J45" s="47">
        <f>((UNN_Som_akt_2015!B61*UNN_Som_kap_2015!$S45)/UNN_Som_kap_2015!$Q45)/UNN_Som_kap_2015!$R45</f>
        <v>10.082479955732653</v>
      </c>
      <c r="K45" s="22">
        <f>((UNN_Som_akt_2015!C61*UNN_Som_kap_2015!$S45)/UNN_Som_kap_2015!$Q45)/UNN_Som_kap_2015!$R45</f>
        <v>2.1450697799248526</v>
      </c>
      <c r="L45" s="17">
        <f>((UNN_Som_akt_2015!D61*UNN_Som_kap_2015!$S45)/UNN_Som_kap_2015!$Q45)/UNN_Som_kap_2015!$R45</f>
        <v>2.1431803542673107</v>
      </c>
      <c r="M45" s="22">
        <f>((UNN_Som_akt_2015!E61*UNN_Som_kap_2015!$S45)/UNN_Som_kap_2015!$Q45)/UNN_Som_kap_2015!$R45</f>
        <v>0</v>
      </c>
      <c r="N45" s="17">
        <f>((UNN_Som_akt_2015!F61*UNN_Som_kap_2015!$S45)/UNN_Som_kap_2015!$Q45)/UNN_Som_kap_2015!$R45</f>
        <v>0</v>
      </c>
      <c r="O45" s="22">
        <f t="shared" si="26"/>
        <v>14.370730089924816</v>
      </c>
      <c r="Q45" s="48">
        <v>230</v>
      </c>
      <c r="R45" s="48">
        <v>8</v>
      </c>
      <c r="S45" s="50">
        <v>4</v>
      </c>
    </row>
    <row r="47" spans="1:19" ht="18.75" x14ac:dyDescent="0.3">
      <c r="A47" s="1" t="s">
        <v>46</v>
      </c>
    </row>
    <row r="48" spans="1:19" x14ac:dyDescent="0.25">
      <c r="B48" t="s">
        <v>45</v>
      </c>
      <c r="J48" t="s">
        <v>40</v>
      </c>
    </row>
    <row r="49" spans="1:15" ht="45" x14ac:dyDescent="0.25">
      <c r="A49" s="58" t="s">
        <v>47</v>
      </c>
      <c r="B49" s="2" t="s">
        <v>52</v>
      </c>
      <c r="C49" s="3" t="s">
        <v>53</v>
      </c>
      <c r="D49" s="4" t="s">
        <v>54</v>
      </c>
      <c r="E49" s="3" t="s">
        <v>55</v>
      </c>
      <c r="F49" s="65" t="s">
        <v>56</v>
      </c>
      <c r="G49" s="66" t="s">
        <v>59</v>
      </c>
      <c r="H49" s="63" t="s">
        <v>60</v>
      </c>
      <c r="J49" s="2" t="s">
        <v>52</v>
      </c>
      <c r="K49" s="3" t="s">
        <v>53</v>
      </c>
      <c r="L49" s="4" t="s">
        <v>54</v>
      </c>
      <c r="M49" s="3" t="s">
        <v>55</v>
      </c>
      <c r="N49" s="65" t="s">
        <v>56</v>
      </c>
      <c r="O49" s="66" t="s">
        <v>61</v>
      </c>
    </row>
    <row r="50" spans="1:15" x14ac:dyDescent="0.25">
      <c r="A50" s="59" t="s">
        <v>48</v>
      </c>
      <c r="B50" s="11"/>
      <c r="C50" s="19"/>
      <c r="D50" s="11"/>
      <c r="E50" s="19"/>
      <c r="F50" s="11"/>
      <c r="G50" s="19"/>
      <c r="H50" s="12"/>
      <c r="J50" s="7"/>
      <c r="K50" s="19"/>
      <c r="L50" s="11"/>
      <c r="M50" s="19"/>
      <c r="N50" s="11"/>
      <c r="O50" s="19"/>
    </row>
    <row r="51" spans="1:15" x14ac:dyDescent="0.25">
      <c r="A51" s="19" t="s">
        <v>51</v>
      </c>
      <c r="B51" s="37">
        <f>ROUNDUP(J51,0)</f>
        <v>12</v>
      </c>
      <c r="C51" s="36">
        <f t="shared" ref="C51:F53" si="27">ROUNDUP(K51,0)</f>
        <v>1</v>
      </c>
      <c r="D51" s="37">
        <f t="shared" si="27"/>
        <v>3</v>
      </c>
      <c r="E51" s="36">
        <f t="shared" si="27"/>
        <v>0</v>
      </c>
      <c r="F51" s="37">
        <f t="shared" si="27"/>
        <v>0</v>
      </c>
      <c r="G51" s="36">
        <f>B51+C51+D51+E51+F51</f>
        <v>16</v>
      </c>
      <c r="H51" s="45">
        <f>ROUNDUP(O51,0)</f>
        <v>15</v>
      </c>
      <c r="J51" s="23">
        <v>11.785495108695653</v>
      </c>
      <c r="K51" s="21">
        <v>0.65802445652173913</v>
      </c>
      <c r="L51" s="15">
        <v>2.0679489130434785</v>
      </c>
      <c r="M51" s="21">
        <v>0</v>
      </c>
      <c r="N51" s="15">
        <v>0</v>
      </c>
      <c r="O51" s="21">
        <f>J51+K51+L51+M51+N51</f>
        <v>14.51146847826087</v>
      </c>
    </row>
    <row r="52" spans="1:15" x14ac:dyDescent="0.25">
      <c r="A52" s="19" t="s">
        <v>49</v>
      </c>
      <c r="B52" s="37">
        <f t="shared" ref="B52:B53" si="28">ROUNDUP(J52,0)</f>
        <v>15</v>
      </c>
      <c r="C52" s="36">
        <f t="shared" si="27"/>
        <v>1</v>
      </c>
      <c r="D52" s="37">
        <f t="shared" si="27"/>
        <v>3</v>
      </c>
      <c r="E52" s="36">
        <f t="shared" si="27"/>
        <v>0</v>
      </c>
      <c r="F52" s="37">
        <f t="shared" si="27"/>
        <v>0</v>
      </c>
      <c r="G52" s="36">
        <f t="shared" ref="G52:G53" si="29">B52+C52+D52+E52+F52</f>
        <v>19</v>
      </c>
      <c r="H52" s="45">
        <f t="shared" ref="H52:H57" si="30">ROUNDUP(O52,0)</f>
        <v>18</v>
      </c>
      <c r="J52" s="23">
        <v>14.510247872282607</v>
      </c>
      <c r="K52" s="21">
        <v>0.7164696356148097</v>
      </c>
      <c r="L52" s="15">
        <v>2.41197252441878</v>
      </c>
      <c r="M52" s="21">
        <v>0</v>
      </c>
      <c r="N52" s="15">
        <v>0</v>
      </c>
      <c r="O52" s="21">
        <f t="shared" ref="O52:O57" si="31">J52+K52+L52+M52+N52</f>
        <v>17.638690032316195</v>
      </c>
    </row>
    <row r="53" spans="1:15" x14ac:dyDescent="0.25">
      <c r="A53" s="60" t="s">
        <v>84</v>
      </c>
      <c r="B53" s="39">
        <f t="shared" si="28"/>
        <v>15</v>
      </c>
      <c r="C53" s="38">
        <f t="shared" si="27"/>
        <v>1</v>
      </c>
      <c r="D53" s="39">
        <f t="shared" si="27"/>
        <v>3</v>
      </c>
      <c r="E53" s="38">
        <f t="shared" si="27"/>
        <v>0</v>
      </c>
      <c r="F53" s="39">
        <f t="shared" si="27"/>
        <v>0</v>
      </c>
      <c r="G53" s="38">
        <f t="shared" si="29"/>
        <v>19</v>
      </c>
      <c r="H53" s="46">
        <f t="shared" si="30"/>
        <v>19</v>
      </c>
      <c r="J53" s="47">
        <v>14.98611937374195</v>
      </c>
      <c r="K53" s="22">
        <v>0.7284165269558508</v>
      </c>
      <c r="L53" s="17">
        <v>2.470407693186393</v>
      </c>
      <c r="M53" s="22">
        <v>0</v>
      </c>
      <c r="N53" s="17">
        <v>0</v>
      </c>
      <c r="O53" s="22">
        <f t="shared" si="31"/>
        <v>18.184943593884192</v>
      </c>
    </row>
    <row r="54" spans="1:15" x14ac:dyDescent="0.25">
      <c r="A54" s="61" t="s">
        <v>50</v>
      </c>
      <c r="B54" s="11"/>
      <c r="C54" s="19"/>
      <c r="D54" s="11"/>
      <c r="E54" s="19"/>
      <c r="F54" s="11"/>
      <c r="G54" s="19"/>
      <c r="H54" s="45"/>
      <c r="J54" s="23"/>
      <c r="K54" s="21"/>
      <c r="L54" s="15"/>
      <c r="M54" s="21"/>
      <c r="N54" s="15"/>
      <c r="O54" s="21"/>
    </row>
    <row r="55" spans="1:15" x14ac:dyDescent="0.25">
      <c r="A55" s="19" t="s">
        <v>51</v>
      </c>
      <c r="B55" s="37">
        <f>ROUNDUP(J55,0)</f>
        <v>5</v>
      </c>
      <c r="C55" s="36">
        <f t="shared" ref="C55:C57" si="32">ROUNDUP(K55,0)</f>
        <v>2</v>
      </c>
      <c r="D55" s="37">
        <f t="shared" ref="D55:D57" si="33">ROUNDUP(L55,0)</f>
        <v>2</v>
      </c>
      <c r="E55" s="36">
        <f t="shared" ref="E55:E57" si="34">ROUNDUP(M55,0)</f>
        <v>0</v>
      </c>
      <c r="F55" s="37">
        <f t="shared" ref="F55:F57" si="35">ROUNDUP(N55,0)</f>
        <v>0</v>
      </c>
      <c r="G55" s="36">
        <f>B55+C55+D55+E55+F55</f>
        <v>9</v>
      </c>
      <c r="H55" s="45">
        <f t="shared" si="30"/>
        <v>7</v>
      </c>
      <c r="J55" s="23">
        <v>4.138858695652174</v>
      </c>
      <c r="K55" s="21">
        <v>1.1877717391304348</v>
      </c>
      <c r="L55" s="15">
        <v>1.4323369565217392</v>
      </c>
      <c r="M55" s="21">
        <v>0</v>
      </c>
      <c r="N55" s="15">
        <v>0</v>
      </c>
      <c r="O55" s="21">
        <f t="shared" si="31"/>
        <v>6.7589673913043482</v>
      </c>
    </row>
    <row r="56" spans="1:15" x14ac:dyDescent="0.25">
      <c r="A56" s="19" t="s">
        <v>49</v>
      </c>
      <c r="B56" s="37">
        <f t="shared" ref="B56:B57" si="36">ROUNDUP(J56,0)</f>
        <v>6</v>
      </c>
      <c r="C56" s="36">
        <f t="shared" si="32"/>
        <v>2</v>
      </c>
      <c r="D56" s="37">
        <f t="shared" si="33"/>
        <v>2</v>
      </c>
      <c r="E56" s="36">
        <f t="shared" si="34"/>
        <v>0</v>
      </c>
      <c r="F56" s="37">
        <f t="shared" si="35"/>
        <v>0</v>
      </c>
      <c r="G56" s="36">
        <f t="shared" ref="G56:G57" si="37">B56+C56+D56+E56+F56</f>
        <v>10</v>
      </c>
      <c r="H56" s="45">
        <f t="shared" si="30"/>
        <v>9</v>
      </c>
      <c r="J56" s="23">
        <v>5.8025822463768106</v>
      </c>
      <c r="K56" s="21">
        <v>1.3574555281929346</v>
      </c>
      <c r="L56" s="15">
        <v>1.6891489017210146</v>
      </c>
      <c r="M56" s="21">
        <v>0</v>
      </c>
      <c r="N56" s="15">
        <v>0</v>
      </c>
      <c r="O56" s="21">
        <f t="shared" si="31"/>
        <v>8.8491866762907598</v>
      </c>
    </row>
    <row r="57" spans="1:15" x14ac:dyDescent="0.25">
      <c r="A57" s="60" t="s">
        <v>84</v>
      </c>
      <c r="B57" s="39">
        <f t="shared" si="36"/>
        <v>7</v>
      </c>
      <c r="C57" s="38">
        <f t="shared" si="32"/>
        <v>2</v>
      </c>
      <c r="D57" s="39">
        <f t="shared" si="33"/>
        <v>2</v>
      </c>
      <c r="E57" s="38">
        <f t="shared" si="34"/>
        <v>0</v>
      </c>
      <c r="F57" s="39">
        <f t="shared" si="35"/>
        <v>0</v>
      </c>
      <c r="G57" s="38">
        <f t="shared" si="37"/>
        <v>11</v>
      </c>
      <c r="H57" s="46">
        <f t="shared" si="30"/>
        <v>10</v>
      </c>
      <c r="J57" s="47">
        <v>6.2568672554347833</v>
      </c>
      <c r="K57" s="22">
        <v>1.4129493307165863</v>
      </c>
      <c r="L57" s="17">
        <v>1.7602815066425117</v>
      </c>
      <c r="M57" s="22">
        <v>0</v>
      </c>
      <c r="N57" s="17">
        <v>0</v>
      </c>
      <c r="O57" s="22">
        <f t="shared" si="31"/>
        <v>9.430098092793882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0"/>
  <sheetViews>
    <sheetView workbookViewId="0">
      <selection activeCell="K64" sqref="K64"/>
    </sheetView>
  </sheetViews>
  <sheetFormatPr baseColWidth="10" defaultRowHeight="15" x14ac:dyDescent="0.25"/>
  <cols>
    <col min="1" max="1" width="28.28515625" customWidth="1"/>
  </cols>
  <sheetData>
    <row r="2" spans="1:4" ht="18.75" x14ac:dyDescent="0.3">
      <c r="A2" s="1" t="s">
        <v>87</v>
      </c>
    </row>
    <row r="4" spans="1:4" ht="60" x14ac:dyDescent="0.25">
      <c r="A4" s="28" t="s">
        <v>0</v>
      </c>
      <c r="B4" s="42" t="s">
        <v>64</v>
      </c>
      <c r="C4" s="68" t="s">
        <v>65</v>
      </c>
      <c r="D4" s="42" t="s">
        <v>63</v>
      </c>
    </row>
    <row r="5" spans="1:4" x14ac:dyDescent="0.25">
      <c r="A5" s="6" t="s">
        <v>14</v>
      </c>
      <c r="B5" s="19"/>
      <c r="C5" s="11"/>
      <c r="D5" s="19"/>
    </row>
    <row r="6" spans="1:4" x14ac:dyDescent="0.25">
      <c r="A6" s="7" t="s">
        <v>5</v>
      </c>
      <c r="B6" s="9">
        <v>6407</v>
      </c>
      <c r="C6" s="14">
        <v>3565</v>
      </c>
      <c r="D6" s="9">
        <f>B6+C6</f>
        <v>9972</v>
      </c>
    </row>
    <row r="7" spans="1:4" x14ac:dyDescent="0.25">
      <c r="A7" s="7" t="s">
        <v>6</v>
      </c>
      <c r="B7" s="9">
        <v>25531</v>
      </c>
      <c r="C7" s="14">
        <v>13822</v>
      </c>
      <c r="D7" s="9">
        <f t="shared" ref="D7:D9" si="0">B7+C7</f>
        <v>39353</v>
      </c>
    </row>
    <row r="8" spans="1:4" x14ac:dyDescent="0.25">
      <c r="A8" s="7" t="s">
        <v>7</v>
      </c>
      <c r="B8" s="9">
        <v>1978</v>
      </c>
      <c r="C8" s="14">
        <v>2082</v>
      </c>
      <c r="D8" s="9">
        <f t="shared" si="0"/>
        <v>4060</v>
      </c>
    </row>
    <row r="9" spans="1:4" x14ac:dyDescent="0.25">
      <c r="A9" s="8" t="s">
        <v>8</v>
      </c>
      <c r="B9" s="10">
        <v>39156</v>
      </c>
      <c r="C9" s="26">
        <v>28395</v>
      </c>
      <c r="D9" s="10">
        <f t="shared" si="0"/>
        <v>67551</v>
      </c>
    </row>
    <row r="10" spans="1:4" x14ac:dyDescent="0.25">
      <c r="A10" s="6" t="s">
        <v>9</v>
      </c>
      <c r="B10" s="9"/>
      <c r="C10" s="14"/>
      <c r="D10" s="9"/>
    </row>
    <row r="11" spans="1:4" x14ac:dyDescent="0.25">
      <c r="A11" s="7" t="s">
        <v>5</v>
      </c>
      <c r="B11" s="9">
        <v>6688.8183495370358</v>
      </c>
      <c r="C11" s="14">
        <v>3838.9686053240739</v>
      </c>
      <c r="D11" s="9">
        <f>B11+C11</f>
        <v>10527.786954861109</v>
      </c>
    </row>
    <row r="12" spans="1:4" x14ac:dyDescent="0.25">
      <c r="A12" s="7" t="s">
        <v>10</v>
      </c>
      <c r="B12" s="9">
        <v>26271.932832841434</v>
      </c>
      <c r="C12" s="14">
        <v>13839.390872800926</v>
      </c>
      <c r="D12" s="9">
        <f t="shared" ref="D12:D16" si="1">B12+C12</f>
        <v>40111.32370564236</v>
      </c>
    </row>
    <row r="13" spans="1:4" x14ac:dyDescent="0.25">
      <c r="A13" s="7" t="s">
        <v>11</v>
      </c>
      <c r="B13" s="9">
        <v>514.07027893518523</v>
      </c>
      <c r="C13" s="14">
        <v>241.90820023148152</v>
      </c>
      <c r="D13" s="9">
        <f t="shared" si="1"/>
        <v>755.97847916666672</v>
      </c>
    </row>
    <row r="14" spans="1:4" x14ac:dyDescent="0.25">
      <c r="A14" s="7" t="s">
        <v>12</v>
      </c>
      <c r="B14" s="9">
        <v>2410.0960324074076</v>
      </c>
      <c r="C14" s="14">
        <v>1211.6246056134262</v>
      </c>
      <c r="D14" s="9">
        <f t="shared" si="1"/>
        <v>3621.7206380208336</v>
      </c>
    </row>
    <row r="15" spans="1:4" x14ac:dyDescent="0.25">
      <c r="A15" s="7" t="s">
        <v>7</v>
      </c>
      <c r="B15" s="9">
        <v>2787.4853229166665</v>
      </c>
      <c r="C15" s="14">
        <v>2326.2114999999999</v>
      </c>
      <c r="D15" s="9">
        <f t="shared" si="1"/>
        <v>5113.6968229166669</v>
      </c>
    </row>
    <row r="16" spans="1:4" x14ac:dyDescent="0.25">
      <c r="A16" s="8" t="s">
        <v>8</v>
      </c>
      <c r="B16" s="10">
        <v>51952.590774826371</v>
      </c>
      <c r="C16" s="26">
        <v>36896.364003580718</v>
      </c>
      <c r="D16" s="10">
        <f t="shared" si="1"/>
        <v>88848.954778407089</v>
      </c>
    </row>
    <row r="17" spans="1:4" x14ac:dyDescent="0.25">
      <c r="A17" s="6" t="s">
        <v>78</v>
      </c>
      <c r="B17" s="9"/>
      <c r="C17" s="14"/>
      <c r="D17" s="9"/>
    </row>
    <row r="18" spans="1:4" x14ac:dyDescent="0.25">
      <c r="A18" s="7" t="s">
        <v>5</v>
      </c>
      <c r="B18" s="9">
        <v>6498.9769893004113</v>
      </c>
      <c r="C18" s="14">
        <v>3723.5282666666662</v>
      </c>
      <c r="D18" s="9">
        <f>B18+C18</f>
        <v>10222.505255967077</v>
      </c>
    </row>
    <row r="19" spans="1:4" x14ac:dyDescent="0.25">
      <c r="A19" s="7" t="s">
        <v>10</v>
      </c>
      <c r="B19" s="9">
        <v>25444.658786089007</v>
      </c>
      <c r="C19" s="14">
        <v>13298.303803910989</v>
      </c>
      <c r="D19" s="9">
        <f t="shared" ref="D19:D23" si="2">B19+C19</f>
        <v>38742.962589999996</v>
      </c>
    </row>
    <row r="20" spans="1:4" x14ac:dyDescent="0.25">
      <c r="A20" s="7" t="s">
        <v>11</v>
      </c>
      <c r="B20" s="9">
        <v>659.22433168724274</v>
      </c>
      <c r="C20" s="14">
        <v>313.00733827160497</v>
      </c>
      <c r="D20" s="9">
        <f t="shared" si="2"/>
        <v>972.23166995884776</v>
      </c>
    </row>
    <row r="21" spans="1:4" x14ac:dyDescent="0.25">
      <c r="A21" s="7" t="s">
        <v>12</v>
      </c>
      <c r="B21" s="9">
        <v>3336.856707133059</v>
      </c>
      <c r="C21" s="14">
        <v>1663.1884523319613</v>
      </c>
      <c r="D21" s="9">
        <f t="shared" si="2"/>
        <v>5000.0451594650203</v>
      </c>
    </row>
    <row r="22" spans="1:4" x14ac:dyDescent="0.25">
      <c r="A22" s="7" t="s">
        <v>7</v>
      </c>
      <c r="B22" s="9">
        <v>3064.3023518518517</v>
      </c>
      <c r="C22" s="14">
        <v>2530.327265432099</v>
      </c>
      <c r="D22" s="9">
        <f t="shared" si="2"/>
        <v>5594.6296172839502</v>
      </c>
    </row>
    <row r="23" spans="1:4" x14ac:dyDescent="0.25">
      <c r="A23" s="8" t="s">
        <v>8</v>
      </c>
      <c r="B23" s="10">
        <v>55629.541563786013</v>
      </c>
      <c r="C23" s="26">
        <v>38690.30835843621</v>
      </c>
      <c r="D23" s="10">
        <f t="shared" si="2"/>
        <v>94319.849922222231</v>
      </c>
    </row>
    <row r="24" spans="1:4" x14ac:dyDescent="0.25">
      <c r="A24" s="6" t="s">
        <v>13</v>
      </c>
      <c r="B24" s="19"/>
      <c r="D24" s="19"/>
    </row>
    <row r="25" spans="1:4" x14ac:dyDescent="0.25">
      <c r="A25" s="7" t="s">
        <v>5</v>
      </c>
      <c r="B25" s="21">
        <f>((B11-B6)/B6)*100</f>
        <v>4.398600741954672</v>
      </c>
      <c r="C25" s="15">
        <f t="shared" ref="C25:D25" si="3">((C11-C6)/C6)*100</f>
        <v>7.6849538660329291</v>
      </c>
      <c r="D25" s="21">
        <f t="shared" si="3"/>
        <v>5.5734752793933895</v>
      </c>
    </row>
    <row r="26" spans="1:4" x14ac:dyDescent="0.25">
      <c r="A26" s="7" t="s">
        <v>10</v>
      </c>
      <c r="B26" s="21">
        <f t="shared" ref="B26:D26" si="4">((B12-B7)/B7)*100</f>
        <v>2.9020909202202581</v>
      </c>
      <c r="C26" s="15">
        <f t="shared" si="4"/>
        <v>0.12582023441561602</v>
      </c>
      <c r="D26" s="21">
        <f t="shared" si="4"/>
        <v>1.9269781354467526</v>
      </c>
    </row>
    <row r="27" spans="1:4" x14ac:dyDescent="0.25">
      <c r="A27" s="7" t="s">
        <v>7</v>
      </c>
      <c r="B27" s="21">
        <f>((B15-B8)/B8)*100</f>
        <v>40.924434930064031</v>
      </c>
      <c r="C27" s="15">
        <f t="shared" ref="C27:D28" si="5">((C15-C8)/C8)*100</f>
        <v>11.729658981748313</v>
      </c>
      <c r="D27" s="21">
        <f t="shared" si="5"/>
        <v>25.953123717159283</v>
      </c>
    </row>
    <row r="28" spans="1:4" x14ac:dyDescent="0.25">
      <c r="A28" s="8" t="s">
        <v>8</v>
      </c>
      <c r="B28" s="22">
        <f>((B16-B9)/B9)*100</f>
        <v>32.681047029385972</v>
      </c>
      <c r="C28" s="17">
        <f t="shared" si="5"/>
        <v>29.939651359678532</v>
      </c>
      <c r="D28" s="22">
        <f t="shared" si="5"/>
        <v>31.528703910241283</v>
      </c>
    </row>
    <row r="29" spans="1:4" x14ac:dyDescent="0.25">
      <c r="A29" s="6" t="s">
        <v>79</v>
      </c>
      <c r="B29" s="19"/>
      <c r="C29" s="11"/>
      <c r="D29" s="19"/>
    </row>
    <row r="30" spans="1:4" x14ac:dyDescent="0.25">
      <c r="A30" s="7" t="s">
        <v>5</v>
      </c>
      <c r="B30" s="21">
        <f>((B18-B6)/B6)*100</f>
        <v>1.4355703028002393</v>
      </c>
      <c r="C30" s="15">
        <f t="shared" ref="C30:D31" si="6">((C18-C6)/C6)*100</f>
        <v>4.4467956989247197</v>
      </c>
      <c r="D30" s="21">
        <f t="shared" si="6"/>
        <v>2.5120864015952331</v>
      </c>
    </row>
    <row r="31" spans="1:4" x14ac:dyDescent="0.25">
      <c r="A31" s="7" t="s">
        <v>10</v>
      </c>
      <c r="B31" s="21">
        <f>((B19-B7)/B7)*100</f>
        <v>-0.3381818726684942</v>
      </c>
      <c r="C31" s="15">
        <f t="shared" si="6"/>
        <v>-3.7888597604471941</v>
      </c>
      <c r="D31" s="21">
        <f t="shared" si="6"/>
        <v>-1.5501674840545943</v>
      </c>
    </row>
    <row r="32" spans="1:4" x14ac:dyDescent="0.25">
      <c r="A32" s="7" t="s">
        <v>7</v>
      </c>
      <c r="B32" s="21">
        <f>((B22-B8)/B8)*100</f>
        <v>54.919229112833754</v>
      </c>
      <c r="C32" s="15">
        <f t="shared" ref="C32:D33" si="7">((C22-C8)/C8)*100</f>
        <v>21.533490174452403</v>
      </c>
      <c r="D32" s="21">
        <f t="shared" si="7"/>
        <v>37.798759046402715</v>
      </c>
    </row>
    <row r="33" spans="1:4" x14ac:dyDescent="0.25">
      <c r="A33" s="8" t="s">
        <v>8</v>
      </c>
      <c r="B33" s="22">
        <f>((B23-B9)/B9)*100</f>
        <v>42.071563907922197</v>
      </c>
      <c r="C33" s="17">
        <f t="shared" si="7"/>
        <v>36.257469126382148</v>
      </c>
      <c r="D33" s="22">
        <f t="shared" si="7"/>
        <v>39.627614575982932</v>
      </c>
    </row>
    <row r="35" spans="1:4" ht="18.75" x14ac:dyDescent="0.3">
      <c r="A35" s="1" t="s">
        <v>88</v>
      </c>
    </row>
    <row r="37" spans="1:4" ht="60" x14ac:dyDescent="0.25">
      <c r="A37" s="28" t="s">
        <v>0</v>
      </c>
      <c r="B37" s="42" t="s">
        <v>64</v>
      </c>
      <c r="C37" s="68" t="s">
        <v>65</v>
      </c>
      <c r="D37" s="42" t="s">
        <v>63</v>
      </c>
    </row>
    <row r="38" spans="1:4" x14ac:dyDescent="0.25">
      <c r="A38" s="29" t="s">
        <v>15</v>
      </c>
      <c r="B38" s="19"/>
      <c r="C38" s="11"/>
      <c r="D38" s="19"/>
    </row>
    <row r="39" spans="1:4" x14ac:dyDescent="0.25">
      <c r="A39" s="30" t="s">
        <v>16</v>
      </c>
      <c r="B39" s="9">
        <v>909</v>
      </c>
      <c r="C39" s="14">
        <v>815</v>
      </c>
      <c r="D39" s="9">
        <f>B39+C39</f>
        <v>1724</v>
      </c>
    </row>
    <row r="40" spans="1:4" x14ac:dyDescent="0.25">
      <c r="A40" s="7" t="s">
        <v>17</v>
      </c>
      <c r="B40" s="9">
        <v>2254</v>
      </c>
      <c r="C40" s="14">
        <v>1219</v>
      </c>
      <c r="D40" s="9">
        <f t="shared" ref="D40:D45" si="8">B40+C40</f>
        <v>3473</v>
      </c>
    </row>
    <row r="41" spans="1:4" x14ac:dyDescent="0.25">
      <c r="A41" s="7" t="s">
        <v>18</v>
      </c>
      <c r="B41" s="9">
        <v>239</v>
      </c>
      <c r="C41" s="14">
        <v>421</v>
      </c>
      <c r="D41" s="9">
        <f t="shared" si="8"/>
        <v>660</v>
      </c>
    </row>
    <row r="42" spans="1:4" x14ac:dyDescent="0.25">
      <c r="A42" s="7" t="s">
        <v>19</v>
      </c>
      <c r="B42" s="9">
        <v>6094</v>
      </c>
      <c r="C42" s="14">
        <v>4566</v>
      </c>
      <c r="D42" s="9">
        <f t="shared" si="8"/>
        <v>10660</v>
      </c>
    </row>
    <row r="43" spans="1:4" x14ac:dyDescent="0.25">
      <c r="A43" s="7" t="s">
        <v>20</v>
      </c>
      <c r="B43" s="9">
        <v>29805</v>
      </c>
      <c r="C43" s="14">
        <v>21949</v>
      </c>
      <c r="D43" s="9">
        <f t="shared" si="8"/>
        <v>51754</v>
      </c>
    </row>
    <row r="44" spans="1:4" x14ac:dyDescent="0.25">
      <c r="A44" s="7" t="s">
        <v>21</v>
      </c>
      <c r="B44" s="9">
        <v>0</v>
      </c>
      <c r="C44" s="14">
        <v>0</v>
      </c>
      <c r="D44" s="9">
        <f t="shared" si="8"/>
        <v>0</v>
      </c>
    </row>
    <row r="45" spans="1:4" x14ac:dyDescent="0.25">
      <c r="A45" s="8" t="s">
        <v>22</v>
      </c>
      <c r="B45" s="10">
        <v>764</v>
      </c>
      <c r="C45" s="26">
        <v>240</v>
      </c>
      <c r="D45" s="10">
        <f t="shared" si="8"/>
        <v>1004</v>
      </c>
    </row>
    <row r="46" spans="1:4" x14ac:dyDescent="0.25">
      <c r="A46" s="29" t="s">
        <v>23</v>
      </c>
      <c r="B46" s="9"/>
      <c r="C46" s="14"/>
      <c r="D46" s="9"/>
    </row>
    <row r="47" spans="1:4" x14ac:dyDescent="0.25">
      <c r="A47" s="30" t="s">
        <v>16</v>
      </c>
      <c r="B47" s="9">
        <v>1432.3333333333333</v>
      </c>
      <c r="C47" s="14">
        <v>844.57291666666663</v>
      </c>
      <c r="D47" s="9">
        <f>B47+C47</f>
        <v>2276.90625</v>
      </c>
    </row>
    <row r="48" spans="1:4" x14ac:dyDescent="0.25">
      <c r="A48" s="7" t="s">
        <v>17</v>
      </c>
      <c r="B48" s="9">
        <v>3337.169186938213</v>
      </c>
      <c r="C48" s="14">
        <v>1688.4871137247699</v>
      </c>
      <c r="D48" s="9">
        <f t="shared" ref="D48:D53" si="9">B48+C48</f>
        <v>5025.6563006629831</v>
      </c>
    </row>
    <row r="49" spans="1:4" x14ac:dyDescent="0.25">
      <c r="A49" s="7" t="s">
        <v>18</v>
      </c>
      <c r="B49" s="9">
        <v>282.64093370422358</v>
      </c>
      <c r="C49" s="14">
        <v>470.95604235737932</v>
      </c>
      <c r="D49" s="9">
        <f t="shared" si="9"/>
        <v>753.59697606160285</v>
      </c>
    </row>
    <row r="50" spans="1:4" x14ac:dyDescent="0.25">
      <c r="A50" s="7" t="s">
        <v>19</v>
      </c>
      <c r="B50" s="9">
        <v>8599.2783229283414</v>
      </c>
      <c r="C50" s="14">
        <v>6124.831148257158</v>
      </c>
      <c r="D50" s="9">
        <f t="shared" si="9"/>
        <v>14724.1094711855</v>
      </c>
    </row>
    <row r="51" spans="1:4" x14ac:dyDescent="0.25">
      <c r="A51" s="7" t="s">
        <v>20</v>
      </c>
      <c r="B51" s="9">
        <v>38679.177956255604</v>
      </c>
      <c r="C51" s="14">
        <v>28188.258102019205</v>
      </c>
      <c r="D51" s="9">
        <f t="shared" si="9"/>
        <v>66867.436058274805</v>
      </c>
    </row>
    <row r="52" spans="1:4" x14ac:dyDescent="0.25">
      <c r="A52" s="7" t="s">
        <v>21</v>
      </c>
      <c r="B52" s="9">
        <v>0</v>
      </c>
      <c r="C52" s="14">
        <v>0</v>
      </c>
      <c r="D52" s="9">
        <f t="shared" si="9"/>
        <v>0</v>
      </c>
    </row>
    <row r="53" spans="1:4" x14ac:dyDescent="0.25">
      <c r="A53" s="8" t="s">
        <v>22</v>
      </c>
      <c r="B53" s="10">
        <v>1054.3243750000001</v>
      </c>
      <c r="C53" s="26">
        <v>423.83159722222223</v>
      </c>
      <c r="D53" s="10">
        <f t="shared" si="9"/>
        <v>1478.1559722222223</v>
      </c>
    </row>
    <row r="54" spans="1:4" x14ac:dyDescent="0.25">
      <c r="A54" s="29" t="s">
        <v>80</v>
      </c>
      <c r="B54" s="9"/>
      <c r="C54" s="14"/>
      <c r="D54" s="9"/>
    </row>
    <row r="55" spans="1:4" x14ac:dyDescent="0.25">
      <c r="A55" s="30" t="s">
        <v>16</v>
      </c>
      <c r="B55" s="9">
        <v>1604.4549999999999</v>
      </c>
      <c r="C55" s="14">
        <v>1017.4394444444445</v>
      </c>
      <c r="D55" s="9">
        <f>B55+C55</f>
        <v>2621.8944444444442</v>
      </c>
    </row>
    <row r="56" spans="1:4" x14ac:dyDescent="0.25">
      <c r="A56" s="7" t="s">
        <v>17</v>
      </c>
      <c r="B56" s="9">
        <v>3657.0952610779905</v>
      </c>
      <c r="C56" s="14">
        <v>1817.006835469319</v>
      </c>
      <c r="D56" s="9">
        <f t="shared" ref="D56:D61" si="10">B56+C56</f>
        <v>5474.102096547309</v>
      </c>
    </row>
    <row r="57" spans="1:4" x14ac:dyDescent="0.25">
      <c r="A57" s="7" t="s">
        <v>18</v>
      </c>
      <c r="B57" s="9">
        <v>287.63820615317275</v>
      </c>
      <c r="C57" s="14">
        <v>467.10152997452332</v>
      </c>
      <c r="D57" s="9">
        <f t="shared" si="10"/>
        <v>754.73973612769601</v>
      </c>
    </row>
    <row r="58" spans="1:4" x14ac:dyDescent="0.25">
      <c r="A58" s="7" t="s">
        <v>19</v>
      </c>
      <c r="B58" s="9">
        <v>9321.1850792720506</v>
      </c>
      <c r="C58" s="14">
        <v>6531.2680073293795</v>
      </c>
      <c r="D58" s="9">
        <f t="shared" si="10"/>
        <v>15852.45308660143</v>
      </c>
    </row>
    <row r="59" spans="1:4" x14ac:dyDescent="0.25">
      <c r="A59" s="7" t="s">
        <v>20</v>
      </c>
      <c r="B59" s="9">
        <v>41245.5316592581</v>
      </c>
      <c r="C59" s="14">
        <v>29444.20482516917</v>
      </c>
      <c r="D59" s="9">
        <f t="shared" si="10"/>
        <v>70689.736484427267</v>
      </c>
    </row>
    <row r="60" spans="1:4" x14ac:dyDescent="0.25">
      <c r="A60" s="7" t="s">
        <v>21</v>
      </c>
      <c r="B60" s="9">
        <v>0</v>
      </c>
      <c r="C60" s="14">
        <v>0</v>
      </c>
      <c r="D60" s="9">
        <f t="shared" si="10"/>
        <v>0</v>
      </c>
    </row>
    <row r="61" spans="1:4" x14ac:dyDescent="0.25">
      <c r="A61" s="8" t="s">
        <v>22</v>
      </c>
      <c r="B61" s="10">
        <v>1118.0913580246913</v>
      </c>
      <c r="C61" s="26">
        <v>430.72716049382723</v>
      </c>
      <c r="D61" s="10">
        <f t="shared" si="10"/>
        <v>1548.8185185185184</v>
      </c>
    </row>
    <row r="63" spans="1:4" ht="18.75" x14ac:dyDescent="0.3">
      <c r="A63" s="1" t="s">
        <v>77</v>
      </c>
    </row>
    <row r="65" spans="1:4" ht="60" x14ac:dyDescent="0.25">
      <c r="A65" s="28" t="s">
        <v>0</v>
      </c>
      <c r="B65" s="42" t="s">
        <v>64</v>
      </c>
      <c r="C65" s="68" t="s">
        <v>65</v>
      </c>
      <c r="D65" s="42" t="s">
        <v>63</v>
      </c>
    </row>
    <row r="66" spans="1:4" x14ac:dyDescent="0.25">
      <c r="A66" s="32" t="s">
        <v>27</v>
      </c>
      <c r="B66" s="9"/>
      <c r="C66" s="14"/>
      <c r="D66" s="9"/>
    </row>
    <row r="67" spans="1:4" x14ac:dyDescent="0.25">
      <c r="A67" s="33" t="s">
        <v>24</v>
      </c>
      <c r="B67" s="9">
        <v>1234</v>
      </c>
      <c r="C67" s="14">
        <v>676</v>
      </c>
      <c r="D67" s="9">
        <f>B67+C67</f>
        <v>1910</v>
      </c>
    </row>
    <row r="68" spans="1:4" x14ac:dyDescent="0.25">
      <c r="A68" s="8" t="s">
        <v>25</v>
      </c>
      <c r="B68" s="10">
        <v>1069</v>
      </c>
      <c r="C68" s="26">
        <v>1267</v>
      </c>
      <c r="D68" s="10">
        <f>B68+C68</f>
        <v>2336</v>
      </c>
    </row>
    <row r="69" spans="1:4" x14ac:dyDescent="0.25">
      <c r="A69" s="6" t="s">
        <v>26</v>
      </c>
      <c r="B69" s="9"/>
      <c r="C69" s="14"/>
      <c r="D69" s="9"/>
    </row>
    <row r="70" spans="1:4" x14ac:dyDescent="0.25">
      <c r="A70" s="33" t="s">
        <v>24</v>
      </c>
      <c r="B70" s="9">
        <v>1430.4514270833333</v>
      </c>
      <c r="C70" s="14">
        <v>742.4242499999998</v>
      </c>
      <c r="D70" s="9">
        <f>B70+C70</f>
        <v>2172.8756770833334</v>
      </c>
    </row>
    <row r="71" spans="1:4" x14ac:dyDescent="0.25">
      <c r="A71" s="8" t="s">
        <v>25</v>
      </c>
      <c r="B71" s="10">
        <v>1355.1519895833333</v>
      </c>
      <c r="C71" s="26">
        <v>1481.6385833333336</v>
      </c>
      <c r="D71" s="10">
        <f>B71+C71</f>
        <v>2836.7905729166669</v>
      </c>
    </row>
    <row r="72" spans="1:4" x14ac:dyDescent="0.25">
      <c r="A72" s="6" t="s">
        <v>81</v>
      </c>
      <c r="B72" s="9"/>
      <c r="C72" s="14"/>
      <c r="D72" s="9"/>
    </row>
    <row r="73" spans="1:4" x14ac:dyDescent="0.25">
      <c r="A73" s="33" t="s">
        <v>24</v>
      </c>
      <c r="B73" s="9">
        <v>1482.066759259259</v>
      </c>
      <c r="C73" s="14">
        <v>743.37095679012339</v>
      </c>
      <c r="D73" s="9">
        <f>B73+C73</f>
        <v>2225.4377160493823</v>
      </c>
    </row>
    <row r="74" spans="1:4" x14ac:dyDescent="0.25">
      <c r="A74" s="8" t="s">
        <v>25</v>
      </c>
      <c r="B74" s="10">
        <v>1459.8473518518517</v>
      </c>
      <c r="C74" s="26">
        <v>1512.8878209876545</v>
      </c>
      <c r="D74" s="10">
        <f>B74+C74</f>
        <v>2972.735172839506</v>
      </c>
    </row>
    <row r="75" spans="1:4" x14ac:dyDescent="0.25">
      <c r="A75" s="6" t="s">
        <v>28</v>
      </c>
      <c r="B75" s="19"/>
      <c r="C75" s="11"/>
      <c r="D75" s="19"/>
    </row>
    <row r="76" spans="1:4" x14ac:dyDescent="0.25">
      <c r="A76" s="33" t="s">
        <v>24</v>
      </c>
      <c r="B76" s="21">
        <f>((B70-B67)/B67)*100</f>
        <v>15.919888742571583</v>
      </c>
      <c r="C76" s="15">
        <f t="shared" ref="C76:D76" si="11">((C70-C67)/C67)*100</f>
        <v>9.8260724852070709</v>
      </c>
      <c r="D76" s="21">
        <f t="shared" si="11"/>
        <v>13.763124454624784</v>
      </c>
    </row>
    <row r="77" spans="1:4" x14ac:dyDescent="0.25">
      <c r="A77" s="8" t="s">
        <v>25</v>
      </c>
      <c r="B77" s="22">
        <f>((B71-B68)/B68)*100</f>
        <v>26.768193599937629</v>
      </c>
      <c r="C77" s="17">
        <f t="shared" ref="C77:D77" si="12">((C71-C68)/C68)*100</f>
        <v>16.940693238621439</v>
      </c>
      <c r="D77" s="22">
        <f t="shared" si="12"/>
        <v>21.437952607734026</v>
      </c>
    </row>
    <row r="78" spans="1:4" x14ac:dyDescent="0.25">
      <c r="A78" s="6" t="s">
        <v>82</v>
      </c>
      <c r="B78" s="21"/>
      <c r="C78" s="15"/>
      <c r="D78" s="21"/>
    </row>
    <row r="79" spans="1:4" x14ac:dyDescent="0.25">
      <c r="A79" s="33" t="s">
        <v>24</v>
      </c>
      <c r="B79" s="21">
        <f>((B73-B67)/B67)*100</f>
        <v>20.102654721171721</v>
      </c>
      <c r="C79" s="15">
        <f t="shared" ref="C79:D79" si="13">((C73-C67)/C67)*100</f>
        <v>9.9661178683614473</v>
      </c>
      <c r="D79" s="21">
        <f t="shared" si="13"/>
        <v>16.515063667506926</v>
      </c>
    </row>
    <row r="80" spans="1:4" x14ac:dyDescent="0.25">
      <c r="A80" s="8" t="s">
        <v>25</v>
      </c>
      <c r="B80" s="22">
        <f>((B74-B68)/B68)*100</f>
        <v>36.561959948723263</v>
      </c>
      <c r="C80" s="17">
        <f t="shared" ref="C80:D80" si="14">((C74-C68)/C68)*100</f>
        <v>19.407089265008253</v>
      </c>
      <c r="D80" s="22">
        <f t="shared" si="14"/>
        <v>27.257498837307619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workbookViewId="0">
      <selection activeCell="G6" sqref="G6"/>
    </sheetView>
  </sheetViews>
  <sheetFormatPr baseColWidth="10" defaultRowHeight="15" x14ac:dyDescent="0.25"/>
  <cols>
    <col min="1" max="1" width="32.85546875" customWidth="1"/>
  </cols>
  <sheetData>
    <row r="2" spans="1:9" ht="18.75" x14ac:dyDescent="0.3">
      <c r="A2" s="1" t="s">
        <v>66</v>
      </c>
    </row>
    <row r="3" spans="1:9" x14ac:dyDescent="0.25">
      <c r="B3" t="s">
        <v>45</v>
      </c>
      <c r="G3" t="s">
        <v>40</v>
      </c>
    </row>
    <row r="4" spans="1:9" ht="60" x14ac:dyDescent="0.25">
      <c r="A4" s="41" t="s">
        <v>30</v>
      </c>
      <c r="B4" s="42" t="s">
        <v>64</v>
      </c>
      <c r="C4" s="68" t="s">
        <v>65</v>
      </c>
      <c r="D4" s="42" t="s">
        <v>67</v>
      </c>
      <c r="E4" s="42" t="s">
        <v>68</v>
      </c>
      <c r="G4" s="40" t="s">
        <v>64</v>
      </c>
      <c r="H4" s="42" t="s">
        <v>65</v>
      </c>
      <c r="I4" s="70" t="s">
        <v>63</v>
      </c>
    </row>
    <row r="5" spans="1:9" x14ac:dyDescent="0.25">
      <c r="A5" s="32" t="s">
        <v>33</v>
      </c>
      <c r="B5" s="19"/>
      <c r="C5" s="11"/>
      <c r="D5" s="19"/>
      <c r="E5" s="12"/>
      <c r="G5" s="7"/>
      <c r="H5" s="19"/>
      <c r="I5" s="12"/>
    </row>
    <row r="6" spans="1:9" x14ac:dyDescent="0.25">
      <c r="A6" s="7" t="s">
        <v>34</v>
      </c>
      <c r="B6" s="36">
        <f>ROUNDUP(G6,0)</f>
        <v>85</v>
      </c>
      <c r="C6" s="37">
        <f>ROUNDUP(H6,0)</f>
        <v>45</v>
      </c>
      <c r="D6" s="36">
        <f>B6+C6</f>
        <v>130</v>
      </c>
      <c r="E6" s="45">
        <f>ROUNDUP(I6,0)</f>
        <v>130</v>
      </c>
      <c r="G6" s="23">
        <f>FSH_Som_akt_2015!B12/(0.85*365)</f>
        <v>84.679880202550962</v>
      </c>
      <c r="H6" s="21">
        <f>FSH_Som_akt_2015!C12/(0.85*365)</f>
        <v>44.607222797102096</v>
      </c>
      <c r="I6" s="16">
        <f>G6+H6</f>
        <v>129.28710299965306</v>
      </c>
    </row>
    <row r="7" spans="1:9" x14ac:dyDescent="0.25">
      <c r="A7" s="8" t="s">
        <v>83</v>
      </c>
      <c r="B7" s="38">
        <f>ROUNDUP(G7,0)</f>
        <v>83</v>
      </c>
      <c r="C7" s="39">
        <f>ROUNDUP(H7,0)</f>
        <v>43</v>
      </c>
      <c r="D7" s="38">
        <f>B7+C7</f>
        <v>126</v>
      </c>
      <c r="E7" s="46">
        <f>ROUNDUP(I7,0)</f>
        <v>125</v>
      </c>
      <c r="G7" s="47">
        <f>FSH_Som_akt_2015!B19/(0.85*365)</f>
        <v>82.013404628812268</v>
      </c>
      <c r="H7" s="22">
        <f>FSH_Som_akt_2015!C19/(0.85*365)</f>
        <v>42.863187119777564</v>
      </c>
      <c r="I7" s="18">
        <f t="shared" ref="I7:I17" si="0">G7+H7</f>
        <v>124.87659174858983</v>
      </c>
    </row>
    <row r="8" spans="1:9" x14ac:dyDescent="0.25">
      <c r="A8" s="6" t="s">
        <v>35</v>
      </c>
      <c r="B8" s="19"/>
      <c r="C8" s="11"/>
      <c r="D8" s="19"/>
      <c r="E8" s="12"/>
      <c r="G8" s="23"/>
      <c r="H8" s="21"/>
      <c r="I8" s="16"/>
    </row>
    <row r="9" spans="1:9" x14ac:dyDescent="0.25">
      <c r="A9" s="7" t="s">
        <v>34</v>
      </c>
      <c r="B9" s="20">
        <f>ROUNDUP(G9,0)</f>
        <v>2</v>
      </c>
      <c r="C9" s="13">
        <f>ROUNDUP(H9,0)</f>
        <v>1</v>
      </c>
      <c r="D9" s="20">
        <f>B9+C9</f>
        <v>3</v>
      </c>
      <c r="E9" s="25">
        <f>ROUNDUP(I9,0)</f>
        <v>3</v>
      </c>
      <c r="G9" s="23">
        <f>FSH_Som_akt_2015!B13/(0.75*365)</f>
        <v>1.8778822974801286</v>
      </c>
      <c r="H9" s="21">
        <f>FSH_Som_akt_2015!C13/(0.75*365)</f>
        <v>0.88368292322002384</v>
      </c>
      <c r="I9" s="16">
        <f t="shared" si="0"/>
        <v>2.7615652207001524</v>
      </c>
    </row>
    <row r="10" spans="1:9" x14ac:dyDescent="0.25">
      <c r="A10" s="8" t="s">
        <v>83</v>
      </c>
      <c r="B10" s="34">
        <f>ROUNDUP(G10,0)</f>
        <v>3</v>
      </c>
      <c r="C10" s="35">
        <f>ROUNDUP(H10,0)</f>
        <v>2</v>
      </c>
      <c r="D10" s="34">
        <f>B10+C10</f>
        <v>5</v>
      </c>
      <c r="E10" s="57">
        <f>ROUNDUP(I10,0)</f>
        <v>4</v>
      </c>
      <c r="G10" s="47">
        <f>FSH_Som_akt_2015!B20/(0.75*365)</f>
        <v>2.4081254125561378</v>
      </c>
      <c r="H10" s="22">
        <f>FSH_Som_akt_2015!C20/(0.75*365)</f>
        <v>1.1434058019054063</v>
      </c>
      <c r="I10" s="18">
        <f t="shared" si="0"/>
        <v>3.5515312144615443</v>
      </c>
    </row>
    <row r="11" spans="1:9" x14ac:dyDescent="0.25">
      <c r="A11" s="32" t="s">
        <v>36</v>
      </c>
      <c r="B11" s="19"/>
      <c r="C11" s="11"/>
      <c r="D11" s="19"/>
      <c r="E11" s="12"/>
      <c r="G11" s="23"/>
      <c r="H11" s="21"/>
      <c r="I11" s="16"/>
    </row>
    <row r="12" spans="1:9" x14ac:dyDescent="0.25">
      <c r="A12" s="7" t="s">
        <v>34</v>
      </c>
      <c r="B12" s="20">
        <f>ROUNDUP(G12,0)</f>
        <v>9</v>
      </c>
      <c r="C12" s="13">
        <f>ROUNDUP(H12,0)</f>
        <v>5</v>
      </c>
      <c r="D12" s="20">
        <f>B12+C12</f>
        <v>14</v>
      </c>
      <c r="E12" s="25">
        <f>ROUNDUP(I12,0)</f>
        <v>14</v>
      </c>
      <c r="G12" s="23">
        <f>FSH_Som_akt_2015!B14/(0.75*365)</f>
        <v>8.80400377135126</v>
      </c>
      <c r="H12" s="21">
        <f>FSH_Som_akt_2015!C14/(0.75*365)</f>
        <v>4.4260259565787257</v>
      </c>
      <c r="I12" s="16">
        <f t="shared" si="0"/>
        <v>13.230029727929985</v>
      </c>
    </row>
    <row r="13" spans="1:9" x14ac:dyDescent="0.25">
      <c r="A13" s="8" t="s">
        <v>83</v>
      </c>
      <c r="B13" s="34">
        <f>ROUNDUP(G13,0)</f>
        <v>13</v>
      </c>
      <c r="C13" s="35">
        <f>ROUNDUP(H13,0)</f>
        <v>7</v>
      </c>
      <c r="D13" s="34">
        <f>B13+C13</f>
        <v>20</v>
      </c>
      <c r="E13" s="57">
        <f>ROUNDUP(I13,0)</f>
        <v>19</v>
      </c>
      <c r="G13" s="47">
        <f>FSH_Som_akt_2015!B21/(0.75*365)</f>
        <v>12.189430893636745</v>
      </c>
      <c r="H13" s="22">
        <f>FSH_Som_akt_2015!C21/(0.75*365)</f>
        <v>6.0755742550939225</v>
      </c>
      <c r="I13" s="18">
        <f t="shared" si="0"/>
        <v>18.265005148730665</v>
      </c>
    </row>
    <row r="14" spans="1:9" x14ac:dyDescent="0.25">
      <c r="A14" s="32" t="s">
        <v>37</v>
      </c>
      <c r="B14" s="19"/>
      <c r="C14" s="11"/>
      <c r="D14" s="19"/>
      <c r="E14" s="12"/>
      <c r="G14" s="23"/>
      <c r="H14" s="21"/>
      <c r="I14" s="16"/>
    </row>
    <row r="15" spans="1:9" x14ac:dyDescent="0.25">
      <c r="A15" s="7" t="s">
        <v>34</v>
      </c>
      <c r="B15" s="36">
        <f>B6+B9+B12</f>
        <v>96</v>
      </c>
      <c r="C15" s="37">
        <f>C6+C9+C12</f>
        <v>51</v>
      </c>
      <c r="D15" s="36">
        <f>B15+C15</f>
        <v>147</v>
      </c>
      <c r="E15" s="25">
        <f>ROUNDUP(I15,0)</f>
        <v>146</v>
      </c>
      <c r="G15" s="23">
        <f>G6+G9+G12</f>
        <v>95.361766271382351</v>
      </c>
      <c r="H15" s="21">
        <f>H6+H9+H12</f>
        <v>49.916931676900845</v>
      </c>
      <c r="I15" s="16">
        <f t="shared" si="0"/>
        <v>145.2786979482832</v>
      </c>
    </row>
    <row r="16" spans="1:9" x14ac:dyDescent="0.25">
      <c r="A16" s="8" t="s">
        <v>83</v>
      </c>
      <c r="B16" s="38">
        <f>B7+B10+B13</f>
        <v>99</v>
      </c>
      <c r="C16" s="39">
        <f>C7+C10+C13</f>
        <v>52</v>
      </c>
      <c r="D16" s="38">
        <f>B16+C16</f>
        <v>151</v>
      </c>
      <c r="E16" s="57">
        <f>ROUNDUP(I16,0)</f>
        <v>147</v>
      </c>
      <c r="G16" s="47">
        <f>G7+G10+G13</f>
        <v>96.610960935005139</v>
      </c>
      <c r="H16" s="22">
        <f>H7+H10+H13</f>
        <v>50.082167176776892</v>
      </c>
      <c r="I16" s="18">
        <f t="shared" si="0"/>
        <v>146.69312811178202</v>
      </c>
    </row>
    <row r="17" spans="1:13" x14ac:dyDescent="0.25">
      <c r="A17" s="43" t="s">
        <v>38</v>
      </c>
      <c r="B17" s="38">
        <f>ROUNDUP(G17,0)</f>
        <v>83</v>
      </c>
      <c r="C17" s="39">
        <f>ROUNDUP(H17,0)</f>
        <v>45</v>
      </c>
      <c r="D17" s="38">
        <f>B17+C17</f>
        <v>128</v>
      </c>
      <c r="E17" s="57">
        <f t="shared" ref="E17" si="1">ROUNDUP(I17,0)</f>
        <v>127</v>
      </c>
      <c r="G17" s="47">
        <v>82.291700241740529</v>
      </c>
      <c r="H17" s="22">
        <v>44.551168412570505</v>
      </c>
      <c r="I17" s="18">
        <f t="shared" si="0"/>
        <v>126.84286865431103</v>
      </c>
    </row>
    <row r="18" spans="1:13" x14ac:dyDescent="0.25">
      <c r="E18" s="69"/>
    </row>
    <row r="19" spans="1:13" ht="18.75" x14ac:dyDescent="0.3">
      <c r="A19" s="1" t="s">
        <v>41</v>
      </c>
    </row>
    <row r="20" spans="1:13" x14ac:dyDescent="0.25">
      <c r="B20" t="s">
        <v>45</v>
      </c>
      <c r="G20" t="s">
        <v>40</v>
      </c>
    </row>
    <row r="21" spans="1:13" ht="60" x14ac:dyDescent="0.25">
      <c r="A21" s="28" t="s">
        <v>0</v>
      </c>
      <c r="B21" s="42" t="s">
        <v>64</v>
      </c>
      <c r="C21" s="68" t="s">
        <v>65</v>
      </c>
      <c r="D21" s="42" t="s">
        <v>67</v>
      </c>
      <c r="E21" s="42" t="s">
        <v>68</v>
      </c>
      <c r="G21" s="40" t="s">
        <v>64</v>
      </c>
      <c r="H21" s="42" t="s">
        <v>65</v>
      </c>
      <c r="I21" s="70" t="s">
        <v>63</v>
      </c>
      <c r="K21" s="49" t="s">
        <v>42</v>
      </c>
      <c r="L21" s="49" t="s">
        <v>43</v>
      </c>
      <c r="M21" s="49" t="s">
        <v>44</v>
      </c>
    </row>
    <row r="22" spans="1:13" x14ac:dyDescent="0.25">
      <c r="A22" s="29" t="s">
        <v>15</v>
      </c>
      <c r="B22" s="19"/>
      <c r="C22" s="11"/>
      <c r="D22" s="19"/>
      <c r="E22" s="12"/>
      <c r="G22" s="7"/>
      <c r="H22" s="19"/>
      <c r="I22" s="12"/>
    </row>
    <row r="23" spans="1:13" x14ac:dyDescent="0.25">
      <c r="A23" s="30" t="s">
        <v>16</v>
      </c>
      <c r="B23" s="36">
        <f>ROUNDUP(G23,0)</f>
        <v>3</v>
      </c>
      <c r="C23" s="37">
        <f>ROUNDUP(H23,0)</f>
        <v>3</v>
      </c>
      <c r="D23" s="36">
        <f>B23+C23</f>
        <v>6</v>
      </c>
      <c r="E23" s="45">
        <f>ROUNDUP(I23,0)</f>
        <v>6</v>
      </c>
      <c r="G23" s="23">
        <f>((FSH_Som_akt_2015!B39*FSH_Som_kap_2015!M23)/FSH_Som_kap_2015!K23)/L23</f>
        <v>2.9041533546325882</v>
      </c>
      <c r="H23" s="21">
        <f>((FSH_Som_akt_2015!C39*FSH_Som_kap_2015!M23)/FSH_Som_kap_2015!K23)/L23</f>
        <v>2.6038338658146967</v>
      </c>
      <c r="I23" s="16">
        <f>G23+H23</f>
        <v>5.5079872204472853</v>
      </c>
      <c r="K23" s="48">
        <v>313</v>
      </c>
      <c r="L23" s="48">
        <v>5</v>
      </c>
      <c r="M23" s="50">
        <v>5</v>
      </c>
    </row>
    <row r="24" spans="1:13" x14ac:dyDescent="0.25">
      <c r="A24" s="7" t="s">
        <v>17</v>
      </c>
      <c r="B24" s="36">
        <f t="shared" ref="B24:B45" si="2">ROUNDUP(G24,0)</f>
        <v>1</v>
      </c>
      <c r="C24" s="37">
        <f t="shared" ref="C24:C45" si="3">ROUNDUP(H24,0)</f>
        <v>1</v>
      </c>
      <c r="D24" s="36">
        <f t="shared" ref="D24:D45" si="4">B24+C24</f>
        <v>2</v>
      </c>
      <c r="E24" s="45">
        <f t="shared" ref="E24:E45" si="5">ROUNDUP(I24,0)</f>
        <v>2</v>
      </c>
      <c r="G24" s="23">
        <f>((FSH_Som_akt_2015!B40*FSH_Som_kap_2015!M24)/FSH_Som_kap_2015!K24)/L24</f>
        <v>0.91874999999999996</v>
      </c>
      <c r="H24" s="21">
        <f>((FSH_Som_akt_2015!C40*FSH_Som_kap_2015!M24)/FSH_Som_kap_2015!K24)/L24</f>
        <v>0.49687500000000001</v>
      </c>
      <c r="I24" s="16">
        <f t="shared" ref="I24:I45" si="6">G24+H24</f>
        <v>1.4156249999999999</v>
      </c>
      <c r="K24" s="48">
        <v>230</v>
      </c>
      <c r="L24" s="48">
        <v>8</v>
      </c>
      <c r="M24" s="50">
        <v>0.75</v>
      </c>
    </row>
    <row r="25" spans="1:13" x14ac:dyDescent="0.25">
      <c r="A25" s="7" t="s">
        <v>18</v>
      </c>
      <c r="B25" s="36">
        <f t="shared" si="2"/>
        <v>1</v>
      </c>
      <c r="C25" s="37">
        <f t="shared" si="3"/>
        <v>1</v>
      </c>
      <c r="D25" s="36">
        <f t="shared" si="4"/>
        <v>2</v>
      </c>
      <c r="E25" s="45">
        <f t="shared" si="5"/>
        <v>1</v>
      </c>
      <c r="G25" s="23">
        <f>((FSH_Som_akt_2015!B41*FSH_Som_kap_2015!M25)/FSH_Som_kap_2015!K25)/L25</f>
        <v>6.4945652173913043E-2</v>
      </c>
      <c r="H25" s="21">
        <f>((FSH_Som_akt_2015!C41*FSH_Som_kap_2015!M25)/FSH_Som_kap_2015!K25)/L25</f>
        <v>0.11440217391304348</v>
      </c>
      <c r="I25" s="16">
        <f t="shared" si="6"/>
        <v>0.17934782608695654</v>
      </c>
      <c r="K25" s="48">
        <v>230</v>
      </c>
      <c r="L25" s="48">
        <v>8</v>
      </c>
      <c r="M25" s="50">
        <v>0.5</v>
      </c>
    </row>
    <row r="26" spans="1:13" x14ac:dyDescent="0.25">
      <c r="A26" s="7" t="s">
        <v>19</v>
      </c>
      <c r="B26" s="36">
        <f t="shared" si="2"/>
        <v>2</v>
      </c>
      <c r="C26" s="37">
        <f t="shared" si="3"/>
        <v>1</v>
      </c>
      <c r="D26" s="36">
        <f t="shared" si="4"/>
        <v>3</v>
      </c>
      <c r="E26" s="45">
        <f t="shared" si="5"/>
        <v>2</v>
      </c>
      <c r="G26" s="23">
        <f>((FSH_Som_akt_2015!B42*FSH_Som_kap_2015!M26)/FSH_Som_kap_2015!K26)/L26</f>
        <v>1.1039855072463767</v>
      </c>
      <c r="H26" s="21">
        <f>((FSH_Som_akt_2015!C42*FSH_Som_kap_2015!M26)/FSH_Som_kap_2015!K26)/L26</f>
        <v>0.82717391304347831</v>
      </c>
      <c r="I26" s="16">
        <f t="shared" si="6"/>
        <v>1.931159420289855</v>
      </c>
      <c r="K26" s="48">
        <v>230</v>
      </c>
      <c r="L26" s="48">
        <v>8</v>
      </c>
      <c r="M26" s="50">
        <v>0.33333333333333331</v>
      </c>
    </row>
    <row r="27" spans="1:13" x14ac:dyDescent="0.25">
      <c r="A27" s="7" t="s">
        <v>20</v>
      </c>
      <c r="B27" s="36">
        <f t="shared" si="2"/>
        <v>13</v>
      </c>
      <c r="C27" s="37">
        <f t="shared" si="3"/>
        <v>9</v>
      </c>
      <c r="D27" s="36">
        <f t="shared" si="4"/>
        <v>22</v>
      </c>
      <c r="E27" s="45">
        <f t="shared" si="5"/>
        <v>22</v>
      </c>
      <c r="G27" s="23">
        <f>((FSH_Som_akt_2015!B43*FSH_Som_kap_2015!M27)/FSH_Som_kap_2015!K27)/L27</f>
        <v>12.148777173913043</v>
      </c>
      <c r="H27" s="21">
        <f>((FSH_Som_akt_2015!C43*FSH_Som_kap_2015!M27)/FSH_Som_kap_2015!K27)/L27</f>
        <v>8.9466032608695656</v>
      </c>
      <c r="I27" s="16">
        <f t="shared" si="6"/>
        <v>21.095380434782609</v>
      </c>
      <c r="K27" s="48">
        <v>230</v>
      </c>
      <c r="L27" s="48">
        <v>8</v>
      </c>
      <c r="M27" s="50">
        <v>0.75</v>
      </c>
    </row>
    <row r="28" spans="1:13" x14ac:dyDescent="0.25">
      <c r="A28" s="7" t="s">
        <v>21</v>
      </c>
      <c r="B28" s="36">
        <f t="shared" si="2"/>
        <v>0</v>
      </c>
      <c r="C28" s="37">
        <f t="shared" si="3"/>
        <v>0</v>
      </c>
      <c r="D28" s="36">
        <f t="shared" si="4"/>
        <v>0</v>
      </c>
      <c r="E28" s="45">
        <f t="shared" si="5"/>
        <v>0</v>
      </c>
      <c r="G28" s="23">
        <f>((FSH_Som_akt_2015!B44*FSH_Som_kap_2015!M28)/FSH_Som_kap_2015!K28)/L28</f>
        <v>0</v>
      </c>
      <c r="H28" s="21">
        <f>((FSH_Som_akt_2015!C44*FSH_Som_kap_2015!M28)/FSH_Som_kap_2015!K28)/L28</f>
        <v>0</v>
      </c>
      <c r="I28" s="16">
        <f t="shared" si="6"/>
        <v>0</v>
      </c>
      <c r="K28" s="48">
        <v>230</v>
      </c>
      <c r="L28" s="48">
        <v>8</v>
      </c>
      <c r="M28" s="50">
        <v>0.5</v>
      </c>
    </row>
    <row r="29" spans="1:13" x14ac:dyDescent="0.25">
      <c r="A29" s="8" t="s">
        <v>22</v>
      </c>
      <c r="B29" s="38">
        <f t="shared" si="2"/>
        <v>2</v>
      </c>
      <c r="C29" s="39">
        <f t="shared" si="3"/>
        <v>1</v>
      </c>
      <c r="D29" s="38">
        <f t="shared" si="4"/>
        <v>3</v>
      </c>
      <c r="E29" s="46">
        <f t="shared" si="5"/>
        <v>3</v>
      </c>
      <c r="G29" s="47">
        <f>((FSH_Som_akt_2015!B45*FSH_Som_kap_2015!M29)/FSH_Som_kap_2015!K29)/L29</f>
        <v>1.6608695652173913</v>
      </c>
      <c r="H29" s="22">
        <f>((FSH_Som_akt_2015!C45*FSH_Som_kap_2015!M29)/FSH_Som_kap_2015!K29)/L29</f>
        <v>0.52173913043478259</v>
      </c>
      <c r="I29" s="18">
        <f t="shared" si="6"/>
        <v>2.1826086956521737</v>
      </c>
      <c r="K29" s="48">
        <v>230</v>
      </c>
      <c r="L29" s="48">
        <v>8</v>
      </c>
      <c r="M29" s="50">
        <v>4</v>
      </c>
    </row>
    <row r="30" spans="1:13" x14ac:dyDescent="0.25">
      <c r="A30" s="29" t="s">
        <v>23</v>
      </c>
      <c r="B30" s="36"/>
      <c r="C30" s="37"/>
      <c r="D30" s="36"/>
      <c r="E30" s="45"/>
      <c r="G30" s="23"/>
      <c r="H30" s="21"/>
      <c r="I30" s="16"/>
    </row>
    <row r="31" spans="1:13" x14ac:dyDescent="0.25">
      <c r="A31" s="30" t="s">
        <v>16</v>
      </c>
      <c r="B31" s="36">
        <f t="shared" si="2"/>
        <v>5</v>
      </c>
      <c r="C31" s="37">
        <f t="shared" si="3"/>
        <v>3</v>
      </c>
      <c r="D31" s="36">
        <f t="shared" si="4"/>
        <v>8</v>
      </c>
      <c r="E31" s="45">
        <f t="shared" si="5"/>
        <v>8</v>
      </c>
      <c r="G31" s="23">
        <f>((FSH_Som_akt_2015!B47*FSH_Som_kap_2015!M31)/FSH_Som_kap_2015!K31)/L31</f>
        <v>4.5761448349307772</v>
      </c>
      <c r="H31" s="21">
        <f>((FSH_Som_akt_2015!C47*FSH_Som_kap_2015!M31)/FSH_Som_kap_2015!K31)/L31</f>
        <v>2.6983160276890308</v>
      </c>
      <c r="I31" s="16">
        <f t="shared" si="6"/>
        <v>7.274460862619808</v>
      </c>
      <c r="K31" s="48">
        <v>313</v>
      </c>
      <c r="L31" s="48">
        <v>5</v>
      </c>
      <c r="M31" s="50">
        <v>5</v>
      </c>
    </row>
    <row r="32" spans="1:13" x14ac:dyDescent="0.25">
      <c r="A32" s="7" t="s">
        <v>17</v>
      </c>
      <c r="B32" s="36">
        <f t="shared" si="2"/>
        <v>2</v>
      </c>
      <c r="C32" s="37">
        <f t="shared" si="3"/>
        <v>1</v>
      </c>
      <c r="D32" s="36">
        <f t="shared" si="4"/>
        <v>3</v>
      </c>
      <c r="E32" s="45">
        <f t="shared" si="5"/>
        <v>3</v>
      </c>
      <c r="G32" s="23">
        <f>((FSH_Som_akt_2015!B48*FSH_Som_kap_2015!M32)/FSH_Som_kap_2015!K32)/L32</f>
        <v>1.3602591794585108</v>
      </c>
      <c r="H32" s="21">
        <f>((FSH_Som_akt_2015!C48*FSH_Som_kap_2015!M32)/FSH_Som_kap_2015!K32)/L32</f>
        <v>0.68824203005085727</v>
      </c>
      <c r="I32" s="16">
        <f t="shared" si="6"/>
        <v>2.048501209509368</v>
      </c>
      <c r="K32" s="48">
        <v>230</v>
      </c>
      <c r="L32" s="48">
        <v>8</v>
      </c>
      <c r="M32" s="50">
        <v>0.75</v>
      </c>
    </row>
    <row r="33" spans="1:13" x14ac:dyDescent="0.25">
      <c r="A33" s="7" t="s">
        <v>18</v>
      </c>
      <c r="B33" s="36">
        <f t="shared" si="2"/>
        <v>1</v>
      </c>
      <c r="C33" s="37">
        <f t="shared" si="3"/>
        <v>1</v>
      </c>
      <c r="D33" s="36">
        <f t="shared" si="4"/>
        <v>2</v>
      </c>
      <c r="E33" s="45">
        <f t="shared" si="5"/>
        <v>1</v>
      </c>
      <c r="G33" s="23">
        <f>((FSH_Som_akt_2015!B49*FSH_Som_kap_2015!M33)/FSH_Som_kap_2015!K33)/L33</f>
        <v>7.6804601550060761E-2</v>
      </c>
      <c r="H33" s="21">
        <f>((FSH_Som_akt_2015!C49*FSH_Som_kap_2015!M33)/FSH_Som_kap_2015!K33)/L33</f>
        <v>0.12797718542320091</v>
      </c>
      <c r="I33" s="16">
        <f t="shared" si="6"/>
        <v>0.20478178697326166</v>
      </c>
      <c r="K33" s="48">
        <v>230</v>
      </c>
      <c r="L33" s="48">
        <v>8</v>
      </c>
      <c r="M33" s="50">
        <v>0.5</v>
      </c>
    </row>
    <row r="34" spans="1:13" x14ac:dyDescent="0.25">
      <c r="A34" s="7" t="s">
        <v>19</v>
      </c>
      <c r="B34" s="36">
        <f t="shared" si="2"/>
        <v>2</v>
      </c>
      <c r="C34" s="37">
        <f t="shared" si="3"/>
        <v>2</v>
      </c>
      <c r="D34" s="36">
        <f t="shared" si="4"/>
        <v>4</v>
      </c>
      <c r="E34" s="45">
        <f t="shared" si="5"/>
        <v>3</v>
      </c>
      <c r="G34" s="23">
        <f>((FSH_Som_akt_2015!B50*FSH_Som_kap_2015!M34)/FSH_Som_kap_2015!K34)/L34</f>
        <v>1.5578402758928154</v>
      </c>
      <c r="H34" s="21">
        <f>((FSH_Som_akt_2015!C50*FSH_Som_kap_2015!M34)/FSH_Som_kap_2015!K34)/L34</f>
        <v>1.1095708601915142</v>
      </c>
      <c r="I34" s="16">
        <f t="shared" si="6"/>
        <v>2.6674111360843296</v>
      </c>
      <c r="K34" s="48">
        <v>230</v>
      </c>
      <c r="L34" s="48">
        <v>8</v>
      </c>
      <c r="M34" s="50">
        <v>0.33333333333333331</v>
      </c>
    </row>
    <row r="35" spans="1:13" x14ac:dyDescent="0.25">
      <c r="A35" s="7" t="s">
        <v>20</v>
      </c>
      <c r="B35" s="36">
        <f t="shared" si="2"/>
        <v>16</v>
      </c>
      <c r="C35" s="37">
        <f t="shared" si="3"/>
        <v>12</v>
      </c>
      <c r="D35" s="36">
        <f t="shared" si="4"/>
        <v>28</v>
      </c>
      <c r="E35" s="45">
        <f t="shared" si="5"/>
        <v>28</v>
      </c>
      <c r="G35" s="23">
        <f>((FSH_Som_akt_2015!B51*FSH_Som_kap_2015!M35)/FSH_Som_kap_2015!K35)/L35</f>
        <v>15.765969275647665</v>
      </c>
      <c r="H35" s="21">
        <f>((FSH_Som_akt_2015!C51*FSH_Som_kap_2015!M35)/FSH_Som_kap_2015!K35)/L35</f>
        <v>11.489779117670873</v>
      </c>
      <c r="I35" s="16">
        <f t="shared" si="6"/>
        <v>27.255748393318537</v>
      </c>
      <c r="K35" s="48">
        <v>230</v>
      </c>
      <c r="L35" s="48">
        <v>8</v>
      </c>
      <c r="M35" s="50">
        <v>0.75</v>
      </c>
    </row>
    <row r="36" spans="1:13" x14ac:dyDescent="0.25">
      <c r="A36" s="7" t="s">
        <v>21</v>
      </c>
      <c r="B36" s="36">
        <f t="shared" si="2"/>
        <v>0</v>
      </c>
      <c r="C36" s="37">
        <f t="shared" si="3"/>
        <v>0</v>
      </c>
      <c r="D36" s="36">
        <f t="shared" si="4"/>
        <v>0</v>
      </c>
      <c r="E36" s="45">
        <f t="shared" si="5"/>
        <v>0</v>
      </c>
      <c r="G36" s="23">
        <f>((FSH_Som_akt_2015!B52*FSH_Som_kap_2015!M36)/FSH_Som_kap_2015!K36)/L36</f>
        <v>0</v>
      </c>
      <c r="H36" s="21">
        <f>((FSH_Som_akt_2015!C52*FSH_Som_kap_2015!M36)/FSH_Som_kap_2015!K36)/L36</f>
        <v>0</v>
      </c>
      <c r="I36" s="16">
        <f t="shared" si="6"/>
        <v>0</v>
      </c>
      <c r="K36" s="48">
        <v>230</v>
      </c>
      <c r="L36" s="48">
        <v>8</v>
      </c>
      <c r="M36" s="50">
        <v>0.5</v>
      </c>
    </row>
    <row r="37" spans="1:13" x14ac:dyDescent="0.25">
      <c r="A37" s="8" t="s">
        <v>22</v>
      </c>
      <c r="B37" s="38">
        <f t="shared" si="2"/>
        <v>3</v>
      </c>
      <c r="C37" s="39">
        <f t="shared" si="3"/>
        <v>1</v>
      </c>
      <c r="D37" s="38">
        <f t="shared" si="4"/>
        <v>4</v>
      </c>
      <c r="E37" s="46">
        <f t="shared" si="5"/>
        <v>4</v>
      </c>
      <c r="G37" s="47">
        <f>((FSH_Som_akt_2015!B53*FSH_Som_kap_2015!M37)/FSH_Som_kap_2015!K37)/L37</f>
        <v>2.2920095108695655</v>
      </c>
      <c r="H37" s="22">
        <f>((FSH_Som_akt_2015!C53*FSH_Som_kap_2015!M37)/FSH_Som_kap_2015!K37)/L37</f>
        <v>0.92137303743961352</v>
      </c>
      <c r="I37" s="18">
        <f t="shared" si="6"/>
        <v>3.2133825483091791</v>
      </c>
      <c r="K37" s="48">
        <v>230</v>
      </c>
      <c r="L37" s="48">
        <v>8</v>
      </c>
      <c r="M37" s="50">
        <v>4</v>
      </c>
    </row>
    <row r="38" spans="1:13" x14ac:dyDescent="0.25">
      <c r="A38" s="29" t="s">
        <v>80</v>
      </c>
      <c r="B38" s="36"/>
      <c r="C38" s="37"/>
      <c r="D38" s="36"/>
      <c r="E38" s="45"/>
      <c r="G38" s="23"/>
      <c r="H38" s="21"/>
      <c r="I38" s="16"/>
    </row>
    <row r="39" spans="1:13" x14ac:dyDescent="0.25">
      <c r="A39" s="30" t="s">
        <v>16</v>
      </c>
      <c r="B39" s="36">
        <f t="shared" si="2"/>
        <v>6</v>
      </c>
      <c r="C39" s="37">
        <f t="shared" si="3"/>
        <v>4</v>
      </c>
      <c r="D39" s="36">
        <f t="shared" si="4"/>
        <v>10</v>
      </c>
      <c r="E39" s="45">
        <f t="shared" si="5"/>
        <v>9</v>
      </c>
      <c r="G39" s="23">
        <f>((FSH_Som_akt_2015!B55*FSH_Som_kap_2015!M39)/FSH_Som_kap_2015!K39)/L39</f>
        <v>5.1260543130990417</v>
      </c>
      <c r="H39" s="21">
        <f>((FSH_Som_akt_2015!C55*FSH_Som_kap_2015!M39)/FSH_Som_kap_2015!K39)/L39</f>
        <v>3.2506052538161163</v>
      </c>
      <c r="I39" s="16">
        <f t="shared" si="6"/>
        <v>8.3766595669151585</v>
      </c>
      <c r="K39" s="48">
        <v>313</v>
      </c>
      <c r="L39" s="48">
        <v>5</v>
      </c>
      <c r="M39" s="50">
        <v>5</v>
      </c>
    </row>
    <row r="40" spans="1:13" x14ac:dyDescent="0.25">
      <c r="A40" s="7" t="s">
        <v>17</v>
      </c>
      <c r="B40" s="36">
        <f t="shared" si="2"/>
        <v>2</v>
      </c>
      <c r="C40" s="37">
        <f t="shared" si="3"/>
        <v>1</v>
      </c>
      <c r="D40" s="36">
        <f t="shared" si="4"/>
        <v>3</v>
      </c>
      <c r="E40" s="45">
        <f t="shared" si="5"/>
        <v>3</v>
      </c>
      <c r="G40" s="23">
        <f>((FSH_Som_akt_2015!B56*FSH_Som_kap_2015!M40)/FSH_Som_kap_2015!K40)/L40</f>
        <v>1.4906638292437462</v>
      </c>
      <c r="H40" s="21">
        <f>((FSH_Som_akt_2015!C56*FSH_Som_kap_2015!M40)/FSH_Som_kap_2015!K40)/L40</f>
        <v>0.7406277861967332</v>
      </c>
      <c r="I40" s="16">
        <f t="shared" si="6"/>
        <v>2.2312916154404796</v>
      </c>
      <c r="K40" s="48">
        <v>230</v>
      </c>
      <c r="L40" s="48">
        <v>8</v>
      </c>
      <c r="M40" s="50">
        <v>0.75</v>
      </c>
    </row>
    <row r="41" spans="1:13" x14ac:dyDescent="0.25">
      <c r="A41" s="7" t="s">
        <v>18</v>
      </c>
      <c r="B41" s="36">
        <f t="shared" si="2"/>
        <v>1</v>
      </c>
      <c r="C41" s="37">
        <f t="shared" si="3"/>
        <v>1</v>
      </c>
      <c r="D41" s="36">
        <f t="shared" si="4"/>
        <v>2</v>
      </c>
      <c r="E41" s="45">
        <f t="shared" si="5"/>
        <v>1</v>
      </c>
      <c r="G41" s="23">
        <f>((FSH_Som_akt_2015!B57*FSH_Som_kap_2015!M41)/FSH_Som_kap_2015!K41)/L41</f>
        <v>7.8162556019883894E-2</v>
      </c>
      <c r="H41" s="21">
        <f>((FSH_Som_akt_2015!C57*FSH_Som_kap_2015!M41)/FSH_Som_kap_2015!K41)/L41</f>
        <v>0.12692976358003352</v>
      </c>
      <c r="I41" s="16">
        <f t="shared" si="6"/>
        <v>0.20509231959991742</v>
      </c>
      <c r="K41" s="48">
        <v>230</v>
      </c>
      <c r="L41" s="48">
        <v>8</v>
      </c>
      <c r="M41" s="50">
        <v>0.5</v>
      </c>
    </row>
    <row r="42" spans="1:13" x14ac:dyDescent="0.25">
      <c r="A42" s="7" t="s">
        <v>19</v>
      </c>
      <c r="B42" s="36">
        <f t="shared" si="2"/>
        <v>2</v>
      </c>
      <c r="C42" s="37">
        <f t="shared" si="3"/>
        <v>2</v>
      </c>
      <c r="D42" s="36">
        <f t="shared" si="4"/>
        <v>4</v>
      </c>
      <c r="E42" s="45">
        <f t="shared" si="5"/>
        <v>3</v>
      </c>
      <c r="G42" s="23">
        <f>((FSH_Som_akt_2015!B58*FSH_Som_kap_2015!M42)/FSH_Som_kap_2015!K42)/L42</f>
        <v>1.6886204853753715</v>
      </c>
      <c r="H42" s="21">
        <f>((FSH_Som_akt_2015!C58*FSH_Som_kap_2015!M42)/FSH_Som_kap_2015!K42)/L42</f>
        <v>1.1832007259654673</v>
      </c>
      <c r="I42" s="16">
        <f t="shared" si="6"/>
        <v>2.8718212113408388</v>
      </c>
      <c r="K42" s="48">
        <v>230</v>
      </c>
      <c r="L42" s="48">
        <v>8</v>
      </c>
      <c r="M42" s="50">
        <v>0.33333333333333331</v>
      </c>
    </row>
    <row r="43" spans="1:13" x14ac:dyDescent="0.25">
      <c r="A43" s="7" t="s">
        <v>20</v>
      </c>
      <c r="B43" s="36">
        <f t="shared" si="2"/>
        <v>17</v>
      </c>
      <c r="C43" s="37">
        <f t="shared" si="3"/>
        <v>13</v>
      </c>
      <c r="D43" s="36">
        <f t="shared" si="4"/>
        <v>30</v>
      </c>
      <c r="E43" s="45">
        <f t="shared" si="5"/>
        <v>29</v>
      </c>
      <c r="G43" s="23">
        <f>((FSH_Som_akt_2015!B59*FSH_Som_kap_2015!M43)/FSH_Som_kap_2015!K43)/L43</f>
        <v>16.81203736111064</v>
      </c>
      <c r="H43" s="21">
        <f>((FSH_Som_akt_2015!C59*FSH_Som_kap_2015!M43)/FSH_Som_kap_2015!K43)/L43</f>
        <v>12.001713923302651</v>
      </c>
      <c r="I43" s="16">
        <f t="shared" si="6"/>
        <v>28.813751284413293</v>
      </c>
      <c r="K43" s="48">
        <v>230</v>
      </c>
      <c r="L43" s="48">
        <v>8</v>
      </c>
      <c r="M43" s="50">
        <v>0.75</v>
      </c>
    </row>
    <row r="44" spans="1:13" x14ac:dyDescent="0.25">
      <c r="A44" s="7" t="s">
        <v>21</v>
      </c>
      <c r="B44" s="36">
        <f t="shared" si="2"/>
        <v>0</v>
      </c>
      <c r="C44" s="37">
        <f t="shared" si="3"/>
        <v>0</v>
      </c>
      <c r="D44" s="36">
        <f t="shared" si="4"/>
        <v>0</v>
      </c>
      <c r="E44" s="45">
        <f t="shared" si="5"/>
        <v>0</v>
      </c>
      <c r="G44" s="23">
        <f>((FSH_Som_akt_2015!B60*FSH_Som_kap_2015!M44)/FSH_Som_kap_2015!K44)/L44</f>
        <v>0</v>
      </c>
      <c r="H44" s="21">
        <f>((FSH_Som_akt_2015!C60*FSH_Som_kap_2015!M44)/FSH_Som_kap_2015!K44)/L44</f>
        <v>0</v>
      </c>
      <c r="I44" s="16">
        <f t="shared" si="6"/>
        <v>0</v>
      </c>
      <c r="K44" s="48">
        <v>230</v>
      </c>
      <c r="L44" s="48">
        <v>8</v>
      </c>
      <c r="M44" s="50">
        <v>0.5</v>
      </c>
    </row>
    <row r="45" spans="1:13" x14ac:dyDescent="0.25">
      <c r="A45" s="8" t="s">
        <v>22</v>
      </c>
      <c r="B45" s="38">
        <f t="shared" si="2"/>
        <v>3</v>
      </c>
      <c r="C45" s="39">
        <f t="shared" si="3"/>
        <v>1</v>
      </c>
      <c r="D45" s="38">
        <f t="shared" si="4"/>
        <v>4</v>
      </c>
      <c r="E45" s="46">
        <f t="shared" si="5"/>
        <v>4</v>
      </c>
      <c r="G45" s="47">
        <f>((FSH_Som_akt_2015!B61*FSH_Som_kap_2015!M45)/FSH_Som_kap_2015!K45)/L45</f>
        <v>2.4306333870101984</v>
      </c>
      <c r="H45" s="22">
        <f>((FSH_Som_akt_2015!C61*FSH_Som_kap_2015!M45)/FSH_Som_kap_2015!K45)/L45</f>
        <v>0.93636339237788524</v>
      </c>
      <c r="I45" s="18">
        <f t="shared" si="6"/>
        <v>3.3669967793880837</v>
      </c>
      <c r="K45" s="48">
        <v>230</v>
      </c>
      <c r="L45" s="48">
        <v>8</v>
      </c>
      <c r="M45" s="50">
        <v>4</v>
      </c>
    </row>
    <row r="46" spans="1:13" x14ac:dyDescent="0.25">
      <c r="E46" s="44"/>
    </row>
    <row r="47" spans="1:13" ht="18.75" x14ac:dyDescent="0.3">
      <c r="A47" s="1" t="s">
        <v>46</v>
      </c>
    </row>
    <row r="48" spans="1:13" x14ac:dyDescent="0.25">
      <c r="B48" t="s">
        <v>45</v>
      </c>
      <c r="G48" t="s">
        <v>40</v>
      </c>
    </row>
    <row r="49" spans="1:9" ht="60" x14ac:dyDescent="0.25">
      <c r="A49" s="58" t="s">
        <v>47</v>
      </c>
      <c r="B49" s="40" t="s">
        <v>64</v>
      </c>
      <c r="C49" s="42" t="s">
        <v>65</v>
      </c>
      <c r="D49" s="68" t="s">
        <v>67</v>
      </c>
      <c r="E49" s="42" t="s">
        <v>68</v>
      </c>
      <c r="G49" s="40" t="s">
        <v>64</v>
      </c>
      <c r="H49" s="42" t="s">
        <v>65</v>
      </c>
      <c r="I49" s="70" t="s">
        <v>63</v>
      </c>
    </row>
    <row r="50" spans="1:9" x14ac:dyDescent="0.25">
      <c r="A50" s="59" t="s">
        <v>48</v>
      </c>
      <c r="B50" s="11"/>
      <c r="C50" s="19"/>
      <c r="D50" s="11"/>
      <c r="E50" s="19"/>
      <c r="G50" s="7"/>
      <c r="H50" s="19"/>
      <c r="I50" s="12"/>
    </row>
    <row r="51" spans="1:9" x14ac:dyDescent="0.25">
      <c r="A51" s="19" t="s">
        <v>51</v>
      </c>
      <c r="B51" s="37">
        <f>ROUNDUP(G51,0)</f>
        <v>2</v>
      </c>
      <c r="C51" s="36">
        <f>ROUNDUP(H51,0)</f>
        <v>1</v>
      </c>
      <c r="D51" s="37">
        <f>B51+C51</f>
        <v>3</v>
      </c>
      <c r="E51" s="36">
        <f>ROUNDUP(I51,0)</f>
        <v>3</v>
      </c>
      <c r="G51" s="23">
        <v>1.6370282608695652</v>
      </c>
      <c r="H51" s="21">
        <v>0.90807934782608712</v>
      </c>
      <c r="I51" s="16">
        <f>G51+H51</f>
        <v>2.5451076086956523</v>
      </c>
    </row>
    <row r="52" spans="1:9" x14ac:dyDescent="0.25">
      <c r="A52" s="19" t="s">
        <v>49</v>
      </c>
      <c r="B52" s="37">
        <f t="shared" ref="B52:B53" si="7">ROUNDUP(G52,0)</f>
        <v>2</v>
      </c>
      <c r="C52" s="36">
        <f t="shared" ref="C52:C53" si="8">ROUNDUP(H52,0)</f>
        <v>2</v>
      </c>
      <c r="D52" s="37">
        <f t="shared" ref="D52:D53" si="9">B52+C52</f>
        <v>4</v>
      </c>
      <c r="E52" s="36">
        <f t="shared" ref="E52:E53" si="10">ROUNDUP(I52,0)</f>
        <v>3</v>
      </c>
      <c r="G52" s="23">
        <v>1.9239379553234448</v>
      </c>
      <c r="H52" s="21">
        <v>1.0084736297554349</v>
      </c>
      <c r="I52" s="16">
        <f t="shared" ref="I52:I57" si="11">G52+H52</f>
        <v>2.9324115850788797</v>
      </c>
    </row>
    <row r="53" spans="1:9" x14ac:dyDescent="0.25">
      <c r="A53" s="60" t="s">
        <v>84</v>
      </c>
      <c r="B53" s="39">
        <f t="shared" si="7"/>
        <v>3</v>
      </c>
      <c r="C53" s="38">
        <f t="shared" si="8"/>
        <v>2</v>
      </c>
      <c r="D53" s="39">
        <f t="shared" si="9"/>
        <v>5</v>
      </c>
      <c r="E53" s="38">
        <f t="shared" si="10"/>
        <v>4</v>
      </c>
      <c r="G53" s="47">
        <v>2.0046359087661028</v>
      </c>
      <c r="H53" s="22">
        <v>1.0136740352422169</v>
      </c>
      <c r="I53" s="18">
        <f t="shared" si="11"/>
        <v>3.0183099440083199</v>
      </c>
    </row>
    <row r="54" spans="1:9" x14ac:dyDescent="0.25">
      <c r="A54" s="61" t="s">
        <v>50</v>
      </c>
      <c r="B54" s="11"/>
      <c r="C54" s="19"/>
      <c r="D54" s="13"/>
      <c r="E54" s="19"/>
      <c r="G54" s="23"/>
      <c r="H54" s="21"/>
      <c r="I54" s="16"/>
    </row>
    <row r="55" spans="1:9" x14ac:dyDescent="0.25">
      <c r="A55" s="19" t="s">
        <v>51</v>
      </c>
      <c r="B55" s="13">
        <f>ROUNDUP(G55,0)</f>
        <v>1</v>
      </c>
      <c r="C55" s="20">
        <f>ROUNDUP(H55,0)</f>
        <v>2</v>
      </c>
      <c r="D55" s="37">
        <f>B55+C55</f>
        <v>3</v>
      </c>
      <c r="E55" s="36">
        <f>ROUNDUP(I55,0)</f>
        <v>2</v>
      </c>
      <c r="G55" s="23">
        <v>0.8714673913043478</v>
      </c>
      <c r="H55" s="21">
        <v>1.0328804347826086</v>
      </c>
      <c r="I55" s="16">
        <f t="shared" si="11"/>
        <v>1.9043478260869564</v>
      </c>
    </row>
    <row r="56" spans="1:9" x14ac:dyDescent="0.25">
      <c r="A56" s="19" t="s">
        <v>49</v>
      </c>
      <c r="B56" s="13">
        <f t="shared" ref="B56:B57" si="12">ROUNDUP(G56,0)</f>
        <v>2</v>
      </c>
      <c r="C56" s="20">
        <f t="shared" ref="C56:C57" si="13">ROUNDUP(H56,0)</f>
        <v>2</v>
      </c>
      <c r="D56" s="37">
        <f t="shared" ref="D56:D57" si="14">B56+C56</f>
        <v>4</v>
      </c>
      <c r="E56" s="36">
        <f t="shared" ref="E56:E57" si="15">ROUNDUP(I56,0)</f>
        <v>3</v>
      </c>
      <c r="G56" s="23">
        <v>1.1047434697690219</v>
      </c>
      <c r="H56" s="21">
        <v>1.2078575407608698</v>
      </c>
      <c r="I56" s="16">
        <f t="shared" si="11"/>
        <v>2.3126010105298915</v>
      </c>
    </row>
    <row r="57" spans="1:9" x14ac:dyDescent="0.25">
      <c r="A57" s="60" t="s">
        <v>84</v>
      </c>
      <c r="B57" s="35">
        <f t="shared" si="12"/>
        <v>2</v>
      </c>
      <c r="C57" s="34">
        <f t="shared" si="13"/>
        <v>2</v>
      </c>
      <c r="D57" s="39">
        <f t="shared" si="14"/>
        <v>4</v>
      </c>
      <c r="E57" s="38">
        <f t="shared" si="15"/>
        <v>3</v>
      </c>
      <c r="G57" s="47">
        <v>1.190092949879227</v>
      </c>
      <c r="H57" s="22">
        <v>1.2333324627616746</v>
      </c>
      <c r="I57" s="18">
        <f t="shared" si="11"/>
        <v>2.4234254126409018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workbookViewId="0">
      <selection activeCell="K78" sqref="K78"/>
    </sheetView>
  </sheetViews>
  <sheetFormatPr baseColWidth="10" defaultRowHeight="15" x14ac:dyDescent="0.25"/>
  <cols>
    <col min="1" max="1" width="25.42578125" customWidth="1"/>
  </cols>
  <sheetData>
    <row r="2" spans="1:5" ht="18.75" x14ac:dyDescent="0.3">
      <c r="A2" s="1" t="s">
        <v>89</v>
      </c>
    </row>
    <row r="4" spans="1:5" ht="30" x14ac:dyDescent="0.25">
      <c r="A4" s="28" t="s">
        <v>0</v>
      </c>
      <c r="B4" s="40" t="s">
        <v>69</v>
      </c>
      <c r="C4" s="42" t="s">
        <v>70</v>
      </c>
      <c r="D4" s="68" t="s">
        <v>71</v>
      </c>
      <c r="E4" s="42" t="s">
        <v>72</v>
      </c>
    </row>
    <row r="5" spans="1:5" x14ac:dyDescent="0.25">
      <c r="A5" s="6" t="s">
        <v>14</v>
      </c>
      <c r="B5" s="19"/>
      <c r="C5" s="11"/>
      <c r="D5" s="19"/>
      <c r="E5" s="12"/>
    </row>
    <row r="6" spans="1:5" x14ac:dyDescent="0.25">
      <c r="A6" s="7" t="s">
        <v>5</v>
      </c>
      <c r="B6" s="9">
        <v>4413</v>
      </c>
      <c r="C6" s="14">
        <v>2098</v>
      </c>
      <c r="D6" s="9">
        <v>4177</v>
      </c>
      <c r="E6" s="24">
        <f>B6+C6+D6</f>
        <v>10688</v>
      </c>
    </row>
    <row r="7" spans="1:5" x14ac:dyDescent="0.25">
      <c r="A7" s="7" t="s">
        <v>6</v>
      </c>
      <c r="B7" s="9">
        <v>17446</v>
      </c>
      <c r="C7" s="14">
        <v>6825</v>
      </c>
      <c r="D7" s="9">
        <v>18521</v>
      </c>
      <c r="E7" s="24">
        <f t="shared" ref="E7:E9" si="0">B7+C7+D7</f>
        <v>42792</v>
      </c>
    </row>
    <row r="8" spans="1:5" x14ac:dyDescent="0.25">
      <c r="A8" s="7" t="s">
        <v>7</v>
      </c>
      <c r="B8" s="9">
        <v>1882</v>
      </c>
      <c r="C8" s="14">
        <v>1894</v>
      </c>
      <c r="D8" s="9">
        <v>1378</v>
      </c>
      <c r="E8" s="24">
        <f t="shared" si="0"/>
        <v>5154</v>
      </c>
    </row>
    <row r="9" spans="1:5" x14ac:dyDescent="0.25">
      <c r="A9" s="8" t="s">
        <v>8</v>
      </c>
      <c r="B9" s="10">
        <v>30900</v>
      </c>
      <c r="C9" s="26">
        <v>29451</v>
      </c>
      <c r="D9" s="10">
        <v>29062</v>
      </c>
      <c r="E9" s="27">
        <f t="shared" si="0"/>
        <v>89413</v>
      </c>
    </row>
    <row r="10" spans="1:5" x14ac:dyDescent="0.25">
      <c r="A10" s="6" t="s">
        <v>9</v>
      </c>
      <c r="B10" s="20"/>
      <c r="C10" s="13"/>
      <c r="D10" s="20"/>
      <c r="E10" s="25"/>
    </row>
    <row r="11" spans="1:5" x14ac:dyDescent="0.25">
      <c r="A11" s="7" t="s">
        <v>5</v>
      </c>
      <c r="B11" s="9">
        <v>4387.1146325231475</v>
      </c>
      <c r="C11" s="14">
        <v>1990.1221724537038</v>
      </c>
      <c r="D11" s="9">
        <v>4350.6429687500013</v>
      </c>
      <c r="E11" s="24">
        <f>B11+C11+D11</f>
        <v>10727.879773726852</v>
      </c>
    </row>
    <row r="12" spans="1:5" x14ac:dyDescent="0.25">
      <c r="A12" s="7" t="s">
        <v>10</v>
      </c>
      <c r="B12" s="9">
        <v>16673.030145630782</v>
      </c>
      <c r="C12" s="14">
        <v>6396.0687958622666</v>
      </c>
      <c r="D12" s="9">
        <v>18450.855545572915</v>
      </c>
      <c r="E12" s="24">
        <f t="shared" ref="E12:E16" si="1">B12+C12+D12</f>
        <v>41519.954487065959</v>
      </c>
    </row>
    <row r="13" spans="1:5" x14ac:dyDescent="0.25">
      <c r="A13" s="7" t="s">
        <v>11</v>
      </c>
      <c r="B13" s="9">
        <v>328.97774594907406</v>
      </c>
      <c r="C13" s="14">
        <v>192.80131712962964</v>
      </c>
      <c r="D13" s="9">
        <v>293.90515625</v>
      </c>
      <c r="E13" s="24">
        <f t="shared" si="1"/>
        <v>815.68421932870376</v>
      </c>
    </row>
    <row r="14" spans="1:5" x14ac:dyDescent="0.25">
      <c r="A14" s="7" t="s">
        <v>12</v>
      </c>
      <c r="B14" s="9">
        <v>1561.7039377893516</v>
      </c>
      <c r="C14" s="14">
        <v>429.56794473379631</v>
      </c>
      <c r="D14" s="9">
        <v>1389.9586553819449</v>
      </c>
      <c r="E14" s="24">
        <f t="shared" si="1"/>
        <v>3381.2305379050931</v>
      </c>
    </row>
    <row r="15" spans="1:5" x14ac:dyDescent="0.25">
      <c r="A15" s="7" t="s">
        <v>7</v>
      </c>
      <c r="B15" s="9">
        <v>2514.0652083333334</v>
      </c>
      <c r="C15" s="14">
        <v>2532.0133159722222</v>
      </c>
      <c r="D15" s="9">
        <v>1839.6209270833333</v>
      </c>
      <c r="E15" s="24">
        <f t="shared" si="1"/>
        <v>6885.6994513888894</v>
      </c>
    </row>
    <row r="16" spans="1:5" x14ac:dyDescent="0.25">
      <c r="A16" s="8" t="s">
        <v>8</v>
      </c>
      <c r="B16" s="10">
        <v>41218.588815082468</v>
      </c>
      <c r="C16" s="26">
        <v>35816.090109309887</v>
      </c>
      <c r="D16" s="10">
        <v>36153.028586024302</v>
      </c>
      <c r="E16" s="27">
        <f t="shared" si="1"/>
        <v>113187.70751041666</v>
      </c>
    </row>
    <row r="17" spans="1:5" x14ac:dyDescent="0.25">
      <c r="A17" s="6" t="s">
        <v>78</v>
      </c>
      <c r="B17" s="20"/>
      <c r="C17" s="14"/>
      <c r="D17" s="9"/>
      <c r="E17" s="24"/>
    </row>
    <row r="18" spans="1:5" x14ac:dyDescent="0.25">
      <c r="A18" s="7" t="s">
        <v>5</v>
      </c>
      <c r="B18" s="9">
        <v>4227.656783950617</v>
      </c>
      <c r="C18" s="14">
        <v>1868.2606758573388</v>
      </c>
      <c r="D18" s="9">
        <v>4345.9087770919068</v>
      </c>
      <c r="E18" s="24">
        <f>B18+C18+D18</f>
        <v>10441.826236899862</v>
      </c>
    </row>
    <row r="19" spans="1:5" x14ac:dyDescent="0.25">
      <c r="A19" s="7" t="s">
        <v>10</v>
      </c>
      <c r="B19" s="9">
        <v>15362.448946593504</v>
      </c>
      <c r="C19" s="14">
        <v>5854.0865201844254</v>
      </c>
      <c r="D19" s="9">
        <v>18381.649167946965</v>
      </c>
      <c r="E19" s="24">
        <f t="shared" ref="E19:E23" si="2">B19+C19+D19</f>
        <v>39598.184634724894</v>
      </c>
    </row>
    <row r="20" spans="1:5" x14ac:dyDescent="0.25">
      <c r="A20" s="7" t="s">
        <v>11</v>
      </c>
      <c r="B20" s="9">
        <v>420.43602469135806</v>
      </c>
      <c r="C20" s="14">
        <v>242.74555253772297</v>
      </c>
      <c r="D20" s="9">
        <v>392.27446364883411</v>
      </c>
      <c r="E20" s="24">
        <f t="shared" si="2"/>
        <v>1055.4560408779153</v>
      </c>
    </row>
    <row r="21" spans="1:5" x14ac:dyDescent="0.25">
      <c r="A21" s="7" t="s">
        <v>12</v>
      </c>
      <c r="B21" s="9">
        <v>2104.3199886831276</v>
      </c>
      <c r="C21" s="14">
        <v>576.98114128943757</v>
      </c>
      <c r="D21" s="9">
        <v>1922.3111704389576</v>
      </c>
      <c r="E21" s="24">
        <f t="shared" si="2"/>
        <v>4603.6123004115225</v>
      </c>
    </row>
    <row r="22" spans="1:5" x14ac:dyDescent="0.25">
      <c r="A22" s="7" t="s">
        <v>7</v>
      </c>
      <c r="B22" s="9">
        <v>3351.4778518518524</v>
      </c>
      <c r="C22" s="14">
        <v>2437.8881296296295</v>
      </c>
      <c r="D22" s="9">
        <v>1821.3005987654324</v>
      </c>
      <c r="E22" s="24">
        <f t="shared" si="2"/>
        <v>7610.6665802469142</v>
      </c>
    </row>
    <row r="23" spans="1:5" x14ac:dyDescent="0.25">
      <c r="A23" s="8" t="s">
        <v>8</v>
      </c>
      <c r="B23" s="10">
        <v>43708.588143621397</v>
      </c>
      <c r="C23" s="26">
        <v>37061.915698765435</v>
      </c>
      <c r="D23" s="10">
        <v>38155.959088888885</v>
      </c>
      <c r="E23" s="27">
        <f t="shared" si="2"/>
        <v>118926.46293127572</v>
      </c>
    </row>
    <row r="24" spans="1:5" x14ac:dyDescent="0.25">
      <c r="A24" s="6" t="s">
        <v>28</v>
      </c>
      <c r="B24" s="19"/>
      <c r="C24" s="11"/>
      <c r="D24" s="19"/>
      <c r="E24" s="12"/>
    </row>
    <row r="25" spans="1:5" x14ac:dyDescent="0.25">
      <c r="A25" s="7" t="s">
        <v>5</v>
      </c>
      <c r="B25" s="21">
        <f>((B11-B6)/B6)*100</f>
        <v>-0.58657075633021705</v>
      </c>
      <c r="C25" s="15">
        <f t="shared" ref="C25:E25" si="3">((C11-C6)/C6)*100</f>
        <v>-5.141936489337283</v>
      </c>
      <c r="D25" s="21">
        <f t="shared" si="3"/>
        <v>4.1571215884606483</v>
      </c>
      <c r="E25" s="16">
        <f t="shared" si="3"/>
        <v>0.37312662543836417</v>
      </c>
    </row>
    <row r="26" spans="1:5" x14ac:dyDescent="0.25">
      <c r="A26" s="7" t="s">
        <v>10</v>
      </c>
      <c r="B26" s="21">
        <f t="shared" ref="B26:E26" si="4">((B12-B7)/B7)*100</f>
        <v>-4.4306422926127329</v>
      </c>
      <c r="C26" s="23">
        <f t="shared" si="4"/>
        <v>-6.284706287732357</v>
      </c>
      <c r="D26" s="21">
        <f t="shared" si="4"/>
        <v>-0.37872930417950051</v>
      </c>
      <c r="E26" s="16">
        <f t="shared" si="4"/>
        <v>-2.9726245862171452</v>
      </c>
    </row>
    <row r="27" spans="1:5" x14ac:dyDescent="0.25">
      <c r="A27" s="7" t="s">
        <v>7</v>
      </c>
      <c r="B27" s="21">
        <f>((B15-B8)/B8)*100</f>
        <v>33.584761335458737</v>
      </c>
      <c r="C27" s="15">
        <f t="shared" ref="C27:E28" si="5">((C15-C8)/C8)*100</f>
        <v>33.68602513052916</v>
      </c>
      <c r="D27" s="21">
        <f t="shared" si="5"/>
        <v>33.499341588050314</v>
      </c>
      <c r="E27" s="16">
        <f t="shared" si="5"/>
        <v>33.599135649765024</v>
      </c>
    </row>
    <row r="28" spans="1:5" x14ac:dyDescent="0.25">
      <c r="A28" s="8" t="s">
        <v>8</v>
      </c>
      <c r="B28" s="22">
        <f>((B16-B9)/B9)*100</f>
        <v>33.393491310946501</v>
      </c>
      <c r="C28" s="17">
        <f t="shared" si="5"/>
        <v>21.612475329563978</v>
      </c>
      <c r="D28" s="22">
        <f t="shared" si="5"/>
        <v>24.39965792452103</v>
      </c>
      <c r="E28" s="18">
        <f t="shared" si="5"/>
        <v>26.589766041198327</v>
      </c>
    </row>
    <row r="29" spans="1:5" x14ac:dyDescent="0.25">
      <c r="A29" s="6" t="s">
        <v>82</v>
      </c>
      <c r="B29" s="19"/>
      <c r="C29" s="11"/>
      <c r="D29" s="19"/>
      <c r="E29" s="12"/>
    </row>
    <row r="30" spans="1:5" x14ac:dyDescent="0.25">
      <c r="A30" s="7" t="s">
        <v>5</v>
      </c>
      <c r="B30" s="21">
        <f>((B18-B6)/B6)*100</f>
        <v>-4.1999369147832093</v>
      </c>
      <c r="C30" s="15">
        <f t="shared" ref="C30:E31" si="6">((C18-C6)/C6)*100</f>
        <v>-10.950396765617789</v>
      </c>
      <c r="D30" s="21">
        <f t="shared" si="6"/>
        <v>4.0437820706705008</v>
      </c>
      <c r="E30" s="16">
        <f t="shared" si="6"/>
        <v>-2.3032724840956016</v>
      </c>
    </row>
    <row r="31" spans="1:5" x14ac:dyDescent="0.25">
      <c r="A31" s="7" t="s">
        <v>10</v>
      </c>
      <c r="B31" s="21">
        <f>((B19-B7)/B7)*100</f>
        <v>-11.942858267835012</v>
      </c>
      <c r="C31" s="15">
        <f t="shared" si="6"/>
        <v>-14.225838532096333</v>
      </c>
      <c r="D31" s="21">
        <f t="shared" si="6"/>
        <v>-0.75239367233429366</v>
      </c>
      <c r="E31" s="16">
        <f t="shared" si="6"/>
        <v>-7.4635804946604658</v>
      </c>
    </row>
    <row r="32" spans="1:5" x14ac:dyDescent="0.25">
      <c r="A32" s="7" t="s">
        <v>7</v>
      </c>
      <c r="B32" s="21">
        <f>((B22-B8)/B8)*100</f>
        <v>78.080651001692473</v>
      </c>
      <c r="C32" s="15">
        <f t="shared" ref="C32:E33" si="7">((C22-C8)/C8)*100</f>
        <v>28.71637432046618</v>
      </c>
      <c r="D32" s="21">
        <f t="shared" si="7"/>
        <v>32.169854772527749</v>
      </c>
      <c r="E32" s="16">
        <f t="shared" si="7"/>
        <v>47.66524214681634</v>
      </c>
    </row>
    <row r="33" spans="1:5" x14ac:dyDescent="0.25">
      <c r="A33" s="8" t="s">
        <v>8</v>
      </c>
      <c r="B33" s="22">
        <f>((B23-B9)/B9)*100</f>
        <v>41.451741565117786</v>
      </c>
      <c r="C33" s="17">
        <f t="shared" si="7"/>
        <v>25.842639294982973</v>
      </c>
      <c r="D33" s="22">
        <f t="shared" si="7"/>
        <v>31.291580376054245</v>
      </c>
      <c r="E33" s="18">
        <f t="shared" si="7"/>
        <v>33.008022246514173</v>
      </c>
    </row>
    <row r="35" spans="1:5" ht="18.75" x14ac:dyDescent="0.3">
      <c r="A35" s="1" t="s">
        <v>90</v>
      </c>
    </row>
    <row r="37" spans="1:5" ht="30" x14ac:dyDescent="0.25">
      <c r="A37" s="28" t="s">
        <v>0</v>
      </c>
      <c r="B37" s="40" t="s">
        <v>69</v>
      </c>
      <c r="C37" s="42" t="s">
        <v>70</v>
      </c>
      <c r="D37" s="68" t="s">
        <v>71</v>
      </c>
      <c r="E37" s="42" t="s">
        <v>72</v>
      </c>
    </row>
    <row r="38" spans="1:5" x14ac:dyDescent="0.25">
      <c r="A38" s="29" t="s">
        <v>15</v>
      </c>
      <c r="B38" s="19"/>
      <c r="C38" s="11"/>
      <c r="D38" s="19"/>
      <c r="E38" s="12"/>
    </row>
    <row r="39" spans="1:5" x14ac:dyDescent="0.25">
      <c r="A39" s="30" t="s">
        <v>16</v>
      </c>
      <c r="B39" s="9">
        <v>1014</v>
      </c>
      <c r="C39" s="14">
        <v>699</v>
      </c>
      <c r="D39" s="9">
        <v>453</v>
      </c>
      <c r="E39" s="24">
        <f>B39+C39+D39</f>
        <v>2166</v>
      </c>
    </row>
    <row r="40" spans="1:5" x14ac:dyDescent="0.25">
      <c r="A40" s="7" t="s">
        <v>17</v>
      </c>
      <c r="B40" s="9">
        <v>1262</v>
      </c>
      <c r="C40" s="14">
        <v>1874</v>
      </c>
      <c r="D40" s="9">
        <v>1311</v>
      </c>
      <c r="E40" s="24">
        <f t="shared" ref="E40:E45" si="8">B40+C40+D40</f>
        <v>4447</v>
      </c>
    </row>
    <row r="41" spans="1:5" x14ac:dyDescent="0.25">
      <c r="A41" s="7" t="s">
        <v>18</v>
      </c>
      <c r="B41" s="9">
        <v>2162</v>
      </c>
      <c r="C41" s="14">
        <v>0</v>
      </c>
      <c r="D41" s="9">
        <v>173</v>
      </c>
      <c r="E41" s="24">
        <f t="shared" si="8"/>
        <v>2335</v>
      </c>
    </row>
    <row r="42" spans="1:5" x14ac:dyDescent="0.25">
      <c r="A42" s="7" t="s">
        <v>19</v>
      </c>
      <c r="B42" s="9">
        <v>8836</v>
      </c>
      <c r="C42" s="14">
        <v>4128</v>
      </c>
      <c r="D42" s="9">
        <v>3001</v>
      </c>
      <c r="E42" s="24">
        <f t="shared" si="8"/>
        <v>15965</v>
      </c>
    </row>
    <row r="43" spans="1:5" x14ac:dyDescent="0.25">
      <c r="A43" s="7" t="s">
        <v>20</v>
      </c>
      <c r="B43" s="9">
        <v>18145</v>
      </c>
      <c r="C43" s="14">
        <v>23068</v>
      </c>
      <c r="D43" s="9">
        <v>23934</v>
      </c>
      <c r="E43" s="24">
        <f t="shared" si="8"/>
        <v>65147</v>
      </c>
    </row>
    <row r="44" spans="1:5" x14ac:dyDescent="0.25">
      <c r="A44" s="7" t="s">
        <v>21</v>
      </c>
      <c r="B44" s="9">
        <v>0</v>
      </c>
      <c r="C44" s="14">
        <v>0</v>
      </c>
      <c r="D44" s="9">
        <v>0</v>
      </c>
      <c r="E44" s="24">
        <f t="shared" si="8"/>
        <v>0</v>
      </c>
    </row>
    <row r="45" spans="1:5" x14ac:dyDescent="0.25">
      <c r="A45" s="8" t="s">
        <v>22</v>
      </c>
      <c r="B45" s="10">
        <v>495</v>
      </c>
      <c r="C45" s="26">
        <v>381</v>
      </c>
      <c r="D45" s="10">
        <v>643</v>
      </c>
      <c r="E45" s="27">
        <f t="shared" si="8"/>
        <v>1519</v>
      </c>
    </row>
    <row r="46" spans="1:5" x14ac:dyDescent="0.25">
      <c r="A46" s="29" t="s">
        <v>23</v>
      </c>
      <c r="B46" s="9"/>
      <c r="C46" s="14"/>
      <c r="D46" s="9"/>
      <c r="E46" s="31"/>
    </row>
    <row r="47" spans="1:5" x14ac:dyDescent="0.25">
      <c r="A47" s="30" t="s">
        <v>16</v>
      </c>
      <c r="B47" s="9">
        <v>1484</v>
      </c>
      <c r="C47" s="14">
        <v>1029.8333333333333</v>
      </c>
      <c r="D47" s="9">
        <v>780.70833333333337</v>
      </c>
      <c r="E47" s="24">
        <f>B47+C47+D47</f>
        <v>3294.5416666666665</v>
      </c>
    </row>
    <row r="48" spans="1:5" x14ac:dyDescent="0.25">
      <c r="A48" s="7" t="s">
        <v>17</v>
      </c>
      <c r="B48" s="9">
        <v>1822.4275450919311</v>
      </c>
      <c r="C48" s="14">
        <v>2487.227887605331</v>
      </c>
      <c r="D48" s="9">
        <v>1751.9182530576622</v>
      </c>
      <c r="E48" s="24">
        <f t="shared" ref="E48:E53" si="9">B48+C48+D48</f>
        <v>6061.5736857549236</v>
      </c>
    </row>
    <row r="49" spans="1:5" x14ac:dyDescent="0.25">
      <c r="A49" s="7" t="s">
        <v>18</v>
      </c>
      <c r="B49" s="9">
        <v>2562.0670259265848</v>
      </c>
      <c r="C49" s="14">
        <v>0</v>
      </c>
      <c r="D49" s="9">
        <v>202.79184597845799</v>
      </c>
      <c r="E49" s="24">
        <f t="shared" si="9"/>
        <v>2764.8588719050426</v>
      </c>
    </row>
    <row r="50" spans="1:5" x14ac:dyDescent="0.25">
      <c r="A50" s="7" t="s">
        <v>19</v>
      </c>
      <c r="B50" s="9">
        <v>12318.267279523181</v>
      </c>
      <c r="C50" s="14">
        <v>5039.4195211907618</v>
      </c>
      <c r="D50" s="9">
        <v>3609.7552938962899</v>
      </c>
      <c r="E50" s="24">
        <f t="shared" si="9"/>
        <v>20967.442094610233</v>
      </c>
    </row>
    <row r="51" spans="1:5" x14ac:dyDescent="0.25">
      <c r="A51" s="7" t="s">
        <v>20</v>
      </c>
      <c r="B51" s="9">
        <v>23850.103283985205</v>
      </c>
      <c r="C51" s="14">
        <v>27784.080339402692</v>
      </c>
      <c r="D51" s="9">
        <v>29747.001873647449</v>
      </c>
      <c r="E51" s="24">
        <f t="shared" si="9"/>
        <v>81381.185497035345</v>
      </c>
    </row>
    <row r="52" spans="1:5" x14ac:dyDescent="0.25">
      <c r="A52" s="7" t="s">
        <v>21</v>
      </c>
      <c r="B52" s="9">
        <v>0</v>
      </c>
      <c r="C52" s="14">
        <v>0</v>
      </c>
      <c r="D52" s="9">
        <v>0</v>
      </c>
      <c r="E52" s="24">
        <f t="shared" si="9"/>
        <v>0</v>
      </c>
    </row>
    <row r="53" spans="1:5" x14ac:dyDescent="0.25">
      <c r="A53" s="8" t="s">
        <v>22</v>
      </c>
      <c r="B53" s="10">
        <v>665.72368055555546</v>
      </c>
      <c r="C53" s="26">
        <v>505.36236111111111</v>
      </c>
      <c r="D53" s="10">
        <v>841.56131944444451</v>
      </c>
      <c r="E53" s="27">
        <f t="shared" si="9"/>
        <v>2012.647361111111</v>
      </c>
    </row>
    <row r="54" spans="1:5" x14ac:dyDescent="0.25">
      <c r="A54" s="29" t="s">
        <v>80</v>
      </c>
      <c r="B54" s="9"/>
      <c r="C54" s="14"/>
      <c r="D54" s="9"/>
      <c r="E54" s="31"/>
    </row>
    <row r="55" spans="1:5" x14ac:dyDescent="0.25">
      <c r="A55" s="30" t="s">
        <v>16</v>
      </c>
      <c r="B55" s="9">
        <v>2275.0388888888892</v>
      </c>
      <c r="C55" s="14">
        <v>893.2744444444445</v>
      </c>
      <c r="D55" s="9">
        <v>734.63499999999999</v>
      </c>
      <c r="E55" s="24">
        <f>B55+C55+D55</f>
        <v>3902.9483333333337</v>
      </c>
    </row>
    <row r="56" spans="1:5" x14ac:dyDescent="0.25">
      <c r="A56" s="7" t="s">
        <v>17</v>
      </c>
      <c r="B56" s="9">
        <v>1961.3681345249745</v>
      </c>
      <c r="C56" s="14">
        <v>2599.4170451707141</v>
      </c>
      <c r="D56" s="9">
        <v>1887.6901807072345</v>
      </c>
      <c r="E56" s="24">
        <f t="shared" ref="E56:E61" si="10">B56+C56+D56</f>
        <v>6448.4753604029229</v>
      </c>
    </row>
    <row r="57" spans="1:5" x14ac:dyDescent="0.25">
      <c r="A57" s="7" t="s">
        <v>18</v>
      </c>
      <c r="B57" s="9">
        <v>2639.6773293052993</v>
      </c>
      <c r="C57" s="14">
        <v>0</v>
      </c>
      <c r="D57" s="9">
        <v>215.64311497008234</v>
      </c>
      <c r="E57" s="24">
        <f t="shared" si="10"/>
        <v>2855.3204442753818</v>
      </c>
    </row>
    <row r="58" spans="1:5" x14ac:dyDescent="0.25">
      <c r="A58" s="7" t="s">
        <v>19</v>
      </c>
      <c r="B58" s="9">
        <v>13298.778480616838</v>
      </c>
      <c r="C58" s="14">
        <v>5221.3193914101175</v>
      </c>
      <c r="D58" s="9">
        <v>3774.0284780048187</v>
      </c>
      <c r="E58" s="24">
        <f t="shared" si="10"/>
        <v>22294.126350031773</v>
      </c>
    </row>
    <row r="59" spans="1:5" x14ac:dyDescent="0.25">
      <c r="A59" s="7" t="s">
        <v>20</v>
      </c>
      <c r="B59" s="9">
        <v>25117.024693001451</v>
      </c>
      <c r="C59" s="14">
        <v>28728.355805394476</v>
      </c>
      <c r="D59" s="9">
        <v>31382.041759651198</v>
      </c>
      <c r="E59" s="24">
        <f t="shared" si="10"/>
        <v>85227.422258047125</v>
      </c>
    </row>
    <row r="60" spans="1:5" x14ac:dyDescent="0.25">
      <c r="A60" s="7" t="s">
        <v>21</v>
      </c>
      <c r="B60" s="9">
        <v>0</v>
      </c>
      <c r="C60" s="14">
        <v>0</v>
      </c>
      <c r="D60" s="9">
        <v>0</v>
      </c>
      <c r="E60" s="24">
        <f t="shared" si="10"/>
        <v>0</v>
      </c>
    </row>
    <row r="61" spans="1:5" x14ac:dyDescent="0.25">
      <c r="A61" s="8" t="s">
        <v>22</v>
      </c>
      <c r="B61" s="10">
        <v>691.73950617283947</v>
      </c>
      <c r="C61" s="26">
        <v>512.82345679012349</v>
      </c>
      <c r="D61" s="10">
        <v>896.55555555555554</v>
      </c>
      <c r="E61" s="27">
        <f t="shared" si="10"/>
        <v>2101.1185185185186</v>
      </c>
    </row>
    <row r="63" spans="1:5" ht="18.75" x14ac:dyDescent="0.3">
      <c r="A63" s="1" t="s">
        <v>77</v>
      </c>
    </row>
    <row r="65" spans="1:5" ht="30" x14ac:dyDescent="0.25">
      <c r="A65" s="28" t="s">
        <v>0</v>
      </c>
      <c r="B65" s="40" t="s">
        <v>69</v>
      </c>
      <c r="C65" s="42" t="s">
        <v>70</v>
      </c>
      <c r="D65" s="68" t="s">
        <v>71</v>
      </c>
      <c r="E65" s="42" t="s">
        <v>72</v>
      </c>
    </row>
    <row r="66" spans="1:5" x14ac:dyDescent="0.25">
      <c r="A66" s="32" t="s">
        <v>27</v>
      </c>
      <c r="B66" s="19"/>
      <c r="C66" s="11"/>
      <c r="D66" s="19"/>
      <c r="E66" s="12"/>
    </row>
    <row r="67" spans="1:5" x14ac:dyDescent="0.25">
      <c r="A67" s="33" t="s">
        <v>24</v>
      </c>
      <c r="B67" s="9">
        <v>902</v>
      </c>
      <c r="C67" s="14">
        <v>318</v>
      </c>
      <c r="D67" s="9">
        <v>1130</v>
      </c>
      <c r="E67" s="24">
        <f>B67+C67+D67</f>
        <v>2350</v>
      </c>
    </row>
    <row r="68" spans="1:5" x14ac:dyDescent="0.25">
      <c r="A68" s="8" t="s">
        <v>25</v>
      </c>
      <c r="B68" s="10">
        <v>868</v>
      </c>
      <c r="C68" s="26">
        <v>1195</v>
      </c>
      <c r="D68" s="10">
        <v>925</v>
      </c>
      <c r="E68" s="27">
        <f>B68+C68+D68</f>
        <v>2988</v>
      </c>
    </row>
    <row r="69" spans="1:5" x14ac:dyDescent="0.25">
      <c r="A69" s="6" t="s">
        <v>26</v>
      </c>
      <c r="B69" s="9"/>
      <c r="C69" s="14"/>
      <c r="D69" s="9"/>
      <c r="E69" s="24"/>
    </row>
    <row r="70" spans="1:5" x14ac:dyDescent="0.25">
      <c r="A70" s="33" t="s">
        <v>24</v>
      </c>
      <c r="B70" s="9">
        <v>939.58479166666677</v>
      </c>
      <c r="C70" s="14">
        <v>338.87501736111108</v>
      </c>
      <c r="D70" s="9">
        <v>1330.5502395833332</v>
      </c>
      <c r="E70" s="24">
        <f>B70+C70+D70</f>
        <v>2609.010048611111</v>
      </c>
    </row>
    <row r="71" spans="1:5" x14ac:dyDescent="0.25">
      <c r="A71" s="8" t="s">
        <v>25</v>
      </c>
      <c r="B71" s="10">
        <v>1030.0652083333332</v>
      </c>
      <c r="C71" s="26">
        <v>1502.1799826388888</v>
      </c>
      <c r="D71" s="10">
        <v>1058.91259375</v>
      </c>
      <c r="E71" s="27">
        <f>B71+C71+D71</f>
        <v>3591.1577847222225</v>
      </c>
    </row>
    <row r="72" spans="1:5" x14ac:dyDescent="0.25">
      <c r="A72" s="6" t="s">
        <v>81</v>
      </c>
      <c r="B72" s="9"/>
      <c r="C72" s="14"/>
      <c r="D72" s="9"/>
      <c r="E72" s="24"/>
    </row>
    <row r="73" spans="1:5" x14ac:dyDescent="0.25">
      <c r="A73" s="33" t="s">
        <v>24</v>
      </c>
      <c r="B73" s="9">
        <v>946.02037037037042</v>
      </c>
      <c r="C73" s="14">
        <v>351.90120370370369</v>
      </c>
      <c r="D73" s="9">
        <v>1392.7015123456792</v>
      </c>
      <c r="E73" s="24">
        <f>B73+C73+D73</f>
        <v>2690.6230864197532</v>
      </c>
    </row>
    <row r="74" spans="1:5" x14ac:dyDescent="0.25">
      <c r="A74" s="8" t="s">
        <v>25</v>
      </c>
      <c r="B74" s="10">
        <v>1076.4389629629629</v>
      </c>
      <c r="C74" s="26">
        <v>1544.6136851851854</v>
      </c>
      <c r="D74" s="10">
        <v>1086.6655987654324</v>
      </c>
      <c r="E74" s="27">
        <f>B74+C74+D74</f>
        <v>3707.7182469135805</v>
      </c>
    </row>
    <row r="75" spans="1:5" x14ac:dyDescent="0.25">
      <c r="A75" s="6" t="s">
        <v>28</v>
      </c>
      <c r="B75" s="20"/>
      <c r="C75" s="11"/>
      <c r="D75" s="19"/>
      <c r="E75" s="12"/>
    </row>
    <row r="76" spans="1:5" x14ac:dyDescent="0.25">
      <c r="A76" s="33" t="s">
        <v>24</v>
      </c>
      <c r="B76" s="21">
        <f>((B70-B67)/B67)*100</f>
        <v>4.1668283444198195</v>
      </c>
      <c r="C76" s="21">
        <f>((C70-C67)/C67)*100</f>
        <v>6.5644708682739239</v>
      </c>
      <c r="D76" s="21">
        <f>((D70-D67)/D67)*100</f>
        <v>17.747808812684358</v>
      </c>
      <c r="E76" s="21">
        <f>((E70-E67)/E67)*100</f>
        <v>11.021704196217488</v>
      </c>
    </row>
    <row r="77" spans="1:5" x14ac:dyDescent="0.25">
      <c r="A77" s="8" t="s">
        <v>25</v>
      </c>
      <c r="B77" s="22">
        <f>((B71-B68)/B68)*100</f>
        <v>18.671106950844841</v>
      </c>
      <c r="C77" s="22">
        <f t="shared" ref="C77:E77" si="11">((C71-C68)/C68)*100</f>
        <v>25.705437877731274</v>
      </c>
      <c r="D77" s="22">
        <f t="shared" si="11"/>
        <v>14.477037162162167</v>
      </c>
      <c r="E77" s="22">
        <f t="shared" si="11"/>
        <v>20.186003504759789</v>
      </c>
    </row>
    <row r="78" spans="1:5" x14ac:dyDescent="0.25">
      <c r="A78" s="6" t="s">
        <v>82</v>
      </c>
      <c r="B78" s="21"/>
      <c r="C78" s="15"/>
      <c r="D78" s="21"/>
      <c r="E78" s="16"/>
    </row>
    <row r="79" spans="1:5" x14ac:dyDescent="0.25">
      <c r="A79" s="33" t="s">
        <v>24</v>
      </c>
      <c r="B79" s="21">
        <f>((B73-B67)/B67)*100</f>
        <v>4.8803071364047028</v>
      </c>
      <c r="C79" s="21">
        <f t="shared" ref="C79:E80" si="12">((C73-C67)/C67)*100</f>
        <v>10.660755881667825</v>
      </c>
      <c r="D79" s="21">
        <f t="shared" si="12"/>
        <v>23.247921446520287</v>
      </c>
      <c r="E79" s="21">
        <f t="shared" si="12"/>
        <v>14.494599422117158</v>
      </c>
    </row>
    <row r="80" spans="1:5" x14ac:dyDescent="0.25">
      <c r="A80" s="8" t="s">
        <v>25</v>
      </c>
      <c r="B80" s="22">
        <f>((B74-B68)/B68)*100</f>
        <v>24.013705410479599</v>
      </c>
      <c r="C80" s="22">
        <f t="shared" si="12"/>
        <v>29.25637532930422</v>
      </c>
      <c r="D80" s="22">
        <f t="shared" si="12"/>
        <v>17.477362028695392</v>
      </c>
      <c r="E80" s="22">
        <f t="shared" si="12"/>
        <v>24.086956054671369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opLeftCell="A4" workbookViewId="0">
      <selection activeCell="H66" sqref="H66"/>
    </sheetView>
  </sheetViews>
  <sheetFormatPr baseColWidth="10" defaultRowHeight="15" x14ac:dyDescent="0.25"/>
  <cols>
    <col min="1" max="1" width="31.28515625" customWidth="1"/>
  </cols>
  <sheetData>
    <row r="2" spans="1:11" ht="18.75" x14ac:dyDescent="0.3">
      <c r="A2" s="1" t="s">
        <v>91</v>
      </c>
    </row>
    <row r="3" spans="1:11" x14ac:dyDescent="0.25">
      <c r="B3" t="s">
        <v>45</v>
      </c>
      <c r="H3" t="s">
        <v>40</v>
      </c>
    </row>
    <row r="4" spans="1:11" ht="45" x14ac:dyDescent="0.25">
      <c r="A4" s="41" t="s">
        <v>30</v>
      </c>
      <c r="B4" s="40" t="s">
        <v>69</v>
      </c>
      <c r="C4" s="42" t="s">
        <v>70</v>
      </c>
      <c r="D4" s="68" t="s">
        <v>71</v>
      </c>
      <c r="E4" s="40" t="s">
        <v>74</v>
      </c>
      <c r="F4" s="42" t="s">
        <v>73</v>
      </c>
      <c r="H4" s="40" t="s">
        <v>69</v>
      </c>
      <c r="I4" s="42" t="s">
        <v>70</v>
      </c>
      <c r="J4" s="68" t="s">
        <v>71</v>
      </c>
      <c r="K4" s="42" t="s">
        <v>72</v>
      </c>
    </row>
    <row r="5" spans="1:11" x14ac:dyDescent="0.25">
      <c r="A5" s="32" t="s">
        <v>33</v>
      </c>
      <c r="B5" s="19"/>
      <c r="C5" s="11"/>
      <c r="D5" s="19"/>
      <c r="E5" s="11"/>
      <c r="F5" s="19"/>
      <c r="H5" s="19"/>
      <c r="I5" s="11"/>
      <c r="J5" s="19"/>
      <c r="K5" s="12"/>
    </row>
    <row r="6" spans="1:11" x14ac:dyDescent="0.25">
      <c r="A6" s="7" t="s">
        <v>34</v>
      </c>
      <c r="B6" s="36">
        <f>ROUNDUP(H6,0)</f>
        <v>54</v>
      </c>
      <c r="C6" s="37">
        <f t="shared" ref="C6:D7" si="0">ROUNDUP(I6,0)</f>
        <v>21</v>
      </c>
      <c r="D6" s="36">
        <f t="shared" si="0"/>
        <v>60</v>
      </c>
      <c r="E6" s="37">
        <f>B6+C6+D6</f>
        <v>135</v>
      </c>
      <c r="F6" s="36">
        <f>ROUNDUP(K6,0)</f>
        <v>134</v>
      </c>
      <c r="H6" s="21">
        <f>HSYK_Som_akt_2015!B12/(0.85*365)</f>
        <v>53.740628994780927</v>
      </c>
      <c r="I6" s="21">
        <f>HSYK_Som_akt_2015!C12/(0.85*365)</f>
        <v>20.615854297702711</v>
      </c>
      <c r="J6" s="21">
        <f>HSYK_Som_akt_2015!D12/(0.85*365)</f>
        <v>59.470928430533164</v>
      </c>
      <c r="K6" s="16">
        <f t="shared" ref="K6:K7" si="1">H6+I6+J6</f>
        <v>133.82741172301678</v>
      </c>
    </row>
    <row r="7" spans="1:11" x14ac:dyDescent="0.25">
      <c r="A7" s="8" t="s">
        <v>83</v>
      </c>
      <c r="B7" s="38">
        <f>ROUNDUP(H7,0)</f>
        <v>50</v>
      </c>
      <c r="C7" s="39">
        <f t="shared" si="0"/>
        <v>19</v>
      </c>
      <c r="D7" s="38">
        <f t="shared" si="0"/>
        <v>60</v>
      </c>
      <c r="E7" s="39">
        <f>B7+C7+D7</f>
        <v>129</v>
      </c>
      <c r="F7" s="38">
        <f>ROUNDUP(K7,0)</f>
        <v>128</v>
      </c>
      <c r="H7" s="22">
        <f>HSYK_Som_akt_2015!B19/(0.85*365)</f>
        <v>49.516354380639818</v>
      </c>
      <c r="I7" s="22">
        <f>HSYK_Som_akt_2015!C19/(0.85*365)</f>
        <v>18.868933183511444</v>
      </c>
      <c r="J7" s="22">
        <f>HSYK_Som_akt_2015!D19/(0.85*365)</f>
        <v>59.247861943422933</v>
      </c>
      <c r="K7" s="18">
        <f t="shared" si="1"/>
        <v>127.6331495075742</v>
      </c>
    </row>
    <row r="8" spans="1:11" x14ac:dyDescent="0.25">
      <c r="A8" s="6" t="s">
        <v>35</v>
      </c>
      <c r="B8" s="20"/>
      <c r="C8" s="13"/>
      <c r="D8" s="20"/>
      <c r="E8" s="13"/>
      <c r="F8" s="20"/>
      <c r="H8" s="21"/>
      <c r="I8" s="15"/>
      <c r="J8" s="21"/>
      <c r="K8" s="16"/>
    </row>
    <row r="9" spans="1:11" x14ac:dyDescent="0.25">
      <c r="A9" s="7" t="s">
        <v>34</v>
      </c>
      <c r="B9" s="20">
        <f>ROUNDUP(H9,0)</f>
        <v>2</v>
      </c>
      <c r="C9" s="13">
        <f t="shared" ref="C9:D10" si="2">ROUNDUP(I9,0)</f>
        <v>1</v>
      </c>
      <c r="D9" s="20">
        <f t="shared" si="2"/>
        <v>2</v>
      </c>
      <c r="E9" s="37">
        <f>B9+C9+D9</f>
        <v>5</v>
      </c>
      <c r="F9" s="36">
        <f>ROUNDUP(K9,0)</f>
        <v>3</v>
      </c>
      <c r="H9" s="21">
        <f>HSYK_Som_akt_2015!B13/(0.75*365)</f>
        <v>1.2017451906815491</v>
      </c>
      <c r="I9" s="21">
        <f>HSYK_Som_akt_2015!C13/(0.75*365)</f>
        <v>0.70429704887535938</v>
      </c>
      <c r="J9" s="21">
        <f>HSYK_Som_akt_2015!D13/(0.75*365)</f>
        <v>1.0736261415525115</v>
      </c>
      <c r="K9" s="16">
        <f t="shared" ref="K9:K10" si="3">H9+I9+J9</f>
        <v>2.9796683811094198</v>
      </c>
    </row>
    <row r="10" spans="1:11" x14ac:dyDescent="0.25">
      <c r="A10" s="8" t="s">
        <v>83</v>
      </c>
      <c r="B10" s="34">
        <f>ROUNDUP(H10,0)</f>
        <v>2</v>
      </c>
      <c r="C10" s="35">
        <f t="shared" si="2"/>
        <v>1</v>
      </c>
      <c r="D10" s="34">
        <f t="shared" si="2"/>
        <v>2</v>
      </c>
      <c r="E10" s="39">
        <f>B10+C10+D10</f>
        <v>5</v>
      </c>
      <c r="F10" s="38">
        <f>ROUNDUP(K10,0)</f>
        <v>4</v>
      </c>
      <c r="H10" s="22">
        <f>HSYK_Som_akt_2015!B20/(0.75*365)</f>
        <v>1.5358393596031346</v>
      </c>
      <c r="I10" s="22">
        <f>HSYK_Som_akt_2015!C20/(0.75*365)</f>
        <v>0.88674174443003828</v>
      </c>
      <c r="J10" s="22">
        <f>HSYK_Som_akt_2015!D20/(0.75*365)</f>
        <v>1.4329660772560151</v>
      </c>
      <c r="K10" s="18">
        <f t="shared" si="3"/>
        <v>3.8555471812891877</v>
      </c>
    </row>
    <row r="11" spans="1:11" x14ac:dyDescent="0.25">
      <c r="A11" s="32" t="s">
        <v>36</v>
      </c>
      <c r="B11" s="20"/>
      <c r="C11" s="13"/>
      <c r="D11" s="20"/>
      <c r="E11" s="13"/>
      <c r="F11" s="20"/>
      <c r="H11" s="21"/>
      <c r="I11" s="15"/>
      <c r="J11" s="21"/>
      <c r="K11" s="16"/>
    </row>
    <row r="12" spans="1:11" x14ac:dyDescent="0.25">
      <c r="A12" s="7" t="s">
        <v>34</v>
      </c>
      <c r="B12" s="20">
        <f>ROUNDUP(H12,0)</f>
        <v>6</v>
      </c>
      <c r="C12" s="13">
        <f t="shared" ref="C12:D13" si="4">ROUNDUP(I12,0)</f>
        <v>2</v>
      </c>
      <c r="D12" s="20">
        <f t="shared" si="4"/>
        <v>6</v>
      </c>
      <c r="E12" s="37">
        <f>B12+C12+D12</f>
        <v>14</v>
      </c>
      <c r="F12" s="36">
        <f>ROUNDUP(K12,0)</f>
        <v>13</v>
      </c>
      <c r="H12" s="21">
        <f>HSYK_Som_akt_2015!B14/(0.75*365)</f>
        <v>5.7048545672670379</v>
      </c>
      <c r="I12" s="21">
        <f>HSYK_Som_akt_2015!C14/(0.75*365)</f>
        <v>1.5691979716303062</v>
      </c>
      <c r="J12" s="21">
        <f>HSYK_Som_akt_2015!D14/(0.75*365)</f>
        <v>5.0774745402080184</v>
      </c>
      <c r="K12" s="16">
        <f t="shared" ref="K12:K16" si="5">H12+I12+J12</f>
        <v>12.351527079105363</v>
      </c>
    </row>
    <row r="13" spans="1:11" x14ac:dyDescent="0.25">
      <c r="A13" s="8" t="s">
        <v>83</v>
      </c>
      <c r="B13" s="34">
        <f>ROUNDUP(H13,0)</f>
        <v>8</v>
      </c>
      <c r="C13" s="35">
        <f t="shared" si="4"/>
        <v>3</v>
      </c>
      <c r="D13" s="34">
        <f t="shared" si="4"/>
        <v>8</v>
      </c>
      <c r="E13" s="39">
        <f>B13+C13+D13</f>
        <v>19</v>
      </c>
      <c r="F13" s="38">
        <f>ROUNDUP(K13,0)</f>
        <v>17</v>
      </c>
      <c r="H13" s="22">
        <f>HSYK_Som_akt_2015!B21/(0.75*365)</f>
        <v>7.6870136572899641</v>
      </c>
      <c r="I13" s="22">
        <f>HSYK_Som_akt_2015!C21/(0.75*365)</f>
        <v>2.1076936668107309</v>
      </c>
      <c r="J13" s="22">
        <f>HSYK_Som_akt_2015!D21/(0.75*365)</f>
        <v>7.0221412618774703</v>
      </c>
      <c r="K13" s="18">
        <f t="shared" si="5"/>
        <v>16.816848585978164</v>
      </c>
    </row>
    <row r="14" spans="1:11" x14ac:dyDescent="0.25">
      <c r="A14" s="32" t="s">
        <v>37</v>
      </c>
      <c r="B14" s="20"/>
      <c r="C14" s="13"/>
      <c r="D14" s="20"/>
      <c r="E14" s="13"/>
      <c r="F14" s="20"/>
      <c r="H14" s="21"/>
      <c r="I14" s="15"/>
      <c r="J14" s="21"/>
      <c r="K14" s="16"/>
    </row>
    <row r="15" spans="1:11" x14ac:dyDescent="0.25">
      <c r="A15" s="7" t="s">
        <v>34</v>
      </c>
      <c r="B15" s="20">
        <f>B6+B9+B12</f>
        <v>62</v>
      </c>
      <c r="C15" s="13">
        <f t="shared" ref="C15:D16" si="6">C6+C9+C12</f>
        <v>24</v>
      </c>
      <c r="D15" s="20">
        <f t="shared" si="6"/>
        <v>68</v>
      </c>
      <c r="E15" s="37">
        <f>B15+C15+D15</f>
        <v>154</v>
      </c>
      <c r="F15" s="36">
        <f>ROUNDUP(K15,0)</f>
        <v>150</v>
      </c>
      <c r="H15" s="21">
        <f>H6+H9+H12</f>
        <v>60.647228752729518</v>
      </c>
      <c r="I15" s="15">
        <f t="shared" ref="I15:J16" si="7">I6+I9+I12</f>
        <v>22.889349318208378</v>
      </c>
      <c r="J15" s="21">
        <f t="shared" si="7"/>
        <v>65.622029112293689</v>
      </c>
      <c r="K15" s="16">
        <f t="shared" si="5"/>
        <v>149.1586071832316</v>
      </c>
    </row>
    <row r="16" spans="1:11" x14ac:dyDescent="0.25">
      <c r="A16" s="8" t="s">
        <v>83</v>
      </c>
      <c r="B16" s="34">
        <f>B7+B10+B13</f>
        <v>60</v>
      </c>
      <c r="C16" s="35">
        <f t="shared" si="6"/>
        <v>23</v>
      </c>
      <c r="D16" s="34">
        <f t="shared" si="6"/>
        <v>70</v>
      </c>
      <c r="E16" s="39">
        <f>B16+C16+D16</f>
        <v>153</v>
      </c>
      <c r="F16" s="38">
        <f>ROUNDUP(K16,0)</f>
        <v>149</v>
      </c>
      <c r="H16" s="22">
        <f>H7+H10+H13</f>
        <v>58.739207397532923</v>
      </c>
      <c r="I16" s="17">
        <f t="shared" si="7"/>
        <v>21.863368594752217</v>
      </c>
      <c r="J16" s="22">
        <f t="shared" si="7"/>
        <v>67.70296928255641</v>
      </c>
      <c r="K16" s="18">
        <f t="shared" si="5"/>
        <v>148.30554527484156</v>
      </c>
    </row>
    <row r="17" spans="1:15" x14ac:dyDescent="0.25">
      <c r="A17" s="43" t="s">
        <v>38</v>
      </c>
      <c r="B17" s="34">
        <f>ROUNDUP(H17,0)</f>
        <v>57</v>
      </c>
      <c r="C17" s="35">
        <f t="shared" ref="C17:D17" si="8">ROUNDUP(I17,0)</f>
        <v>22</v>
      </c>
      <c r="D17" s="34">
        <f t="shared" si="8"/>
        <v>60</v>
      </c>
      <c r="E17" s="39">
        <f>B17+C17+D17</f>
        <v>139</v>
      </c>
      <c r="F17" s="38">
        <f>ROUNDUP(K17,0)</f>
        <v>138</v>
      </c>
      <c r="H17" s="22">
        <f>HSYK_Som_akt_2015!B7/(0.85*365)</f>
        <v>56.232070910556004</v>
      </c>
      <c r="I17" s="22">
        <f>HSYK_Som_akt_2015!C7/(0.85*365)</f>
        <v>21.998388396454473</v>
      </c>
      <c r="J17" s="22">
        <f>HSYK_Som_akt_2015!D7/(0.85*365)</f>
        <v>59.697018533440776</v>
      </c>
      <c r="K17" s="18">
        <f>H17+I17+J17</f>
        <v>137.92747784045125</v>
      </c>
    </row>
    <row r="18" spans="1:15" x14ac:dyDescent="0.25">
      <c r="F18" s="44"/>
    </row>
    <row r="19" spans="1:15" ht="18.75" x14ac:dyDescent="0.3">
      <c r="A19" s="1" t="s">
        <v>41</v>
      </c>
      <c r="F19" s="44"/>
    </row>
    <row r="20" spans="1:15" x14ac:dyDescent="0.25">
      <c r="B20" t="s">
        <v>45</v>
      </c>
      <c r="F20" s="44"/>
      <c r="H20" t="s">
        <v>40</v>
      </c>
    </row>
    <row r="21" spans="1:15" ht="45" x14ac:dyDescent="0.25">
      <c r="A21" s="28" t="s">
        <v>0</v>
      </c>
      <c r="B21" s="40" t="s">
        <v>69</v>
      </c>
      <c r="C21" s="42" t="s">
        <v>70</v>
      </c>
      <c r="D21" s="68" t="s">
        <v>71</v>
      </c>
      <c r="E21" s="40" t="s">
        <v>74</v>
      </c>
      <c r="F21" s="42" t="s">
        <v>73</v>
      </c>
      <c r="H21" s="40" t="s">
        <v>69</v>
      </c>
      <c r="I21" s="42" t="s">
        <v>70</v>
      </c>
      <c r="J21" s="68" t="s">
        <v>71</v>
      </c>
      <c r="K21" s="42" t="s">
        <v>72</v>
      </c>
      <c r="M21" s="49" t="s">
        <v>42</v>
      </c>
      <c r="N21" s="49" t="s">
        <v>43</v>
      </c>
      <c r="O21" s="49" t="s">
        <v>44</v>
      </c>
    </row>
    <row r="22" spans="1:15" x14ac:dyDescent="0.25">
      <c r="A22" s="29" t="s">
        <v>15</v>
      </c>
      <c r="B22" s="19"/>
      <c r="C22" s="11"/>
      <c r="D22" s="19"/>
      <c r="E22" s="11"/>
      <c r="F22" s="19"/>
      <c r="H22" s="19"/>
      <c r="I22" s="11"/>
      <c r="J22" s="19"/>
      <c r="K22" s="12"/>
    </row>
    <row r="23" spans="1:15" x14ac:dyDescent="0.25">
      <c r="A23" s="30" t="s">
        <v>16</v>
      </c>
      <c r="B23" s="9">
        <f>ROUNDUP(H23,0)</f>
        <v>4</v>
      </c>
      <c r="C23" s="9">
        <f t="shared" ref="C23:D29" si="9">ROUNDUP(I23,0)</f>
        <v>3</v>
      </c>
      <c r="D23" s="9">
        <f t="shared" si="9"/>
        <v>2</v>
      </c>
      <c r="E23" s="14">
        <f>B23+C23+D23</f>
        <v>9</v>
      </c>
      <c r="F23" s="9">
        <f>ROUNDUP(K23,0)</f>
        <v>7</v>
      </c>
      <c r="H23" s="51">
        <f>((HSYK_Som_akt_2015!B39*HSYK_Som_kap!$O23)/HSYK_Som_kap!$M23)/HSYK_Som_kap!$N23</f>
        <v>3.23961661341853</v>
      </c>
      <c r="I23" s="51">
        <f>((HSYK_Som_akt_2015!C39*HSYK_Som_kap!$O23)/HSYK_Som_kap!$M23)/HSYK_Som_kap!$N23</f>
        <v>2.2332268370607027</v>
      </c>
      <c r="J23" s="51">
        <f>((HSYK_Som_akt_2015!D39*HSYK_Som_kap!$O23)/HSYK_Som_kap!$M23)/HSYK_Som_kap!$N23</f>
        <v>1.4472843450479234</v>
      </c>
      <c r="K23" s="55">
        <f>H23+I23+J23</f>
        <v>6.9201277955271561</v>
      </c>
      <c r="M23" s="48">
        <v>313</v>
      </c>
      <c r="N23" s="48">
        <v>5</v>
      </c>
      <c r="O23" s="50">
        <v>5</v>
      </c>
    </row>
    <row r="24" spans="1:15" x14ac:dyDescent="0.25">
      <c r="A24" s="7" t="s">
        <v>17</v>
      </c>
      <c r="B24" s="9">
        <f t="shared" ref="B24:B29" si="10">ROUNDUP(H24,0)</f>
        <v>1</v>
      </c>
      <c r="C24" s="9">
        <f t="shared" si="9"/>
        <v>1</v>
      </c>
      <c r="D24" s="9">
        <f t="shared" si="9"/>
        <v>1</v>
      </c>
      <c r="E24" s="14">
        <f t="shared" ref="E24:E29" si="11">B24+C24+D24</f>
        <v>3</v>
      </c>
      <c r="F24" s="9">
        <f t="shared" ref="F24:F29" si="12">ROUNDUP(K24,0)</f>
        <v>2</v>
      </c>
      <c r="H24" s="51">
        <f>((HSYK_Som_akt_2015!B40*HSYK_Som_kap!$O24)/HSYK_Som_kap!$M24)/HSYK_Som_kap!$N24</f>
        <v>0.51440217391304344</v>
      </c>
      <c r="I24" s="51">
        <f>((HSYK_Som_akt_2015!C40*HSYK_Som_kap!$O24)/HSYK_Som_kap!$M24)/HSYK_Som_kap!$N24</f>
        <v>0.7638586956521739</v>
      </c>
      <c r="J24" s="51">
        <f>((HSYK_Som_akt_2015!D40*HSYK_Som_kap!$O24)/HSYK_Som_kap!$M24)/HSYK_Som_kap!$N24</f>
        <v>0.53437500000000004</v>
      </c>
      <c r="K24" s="55">
        <f t="shared" ref="K24:K29" si="13">H24+I24+J24</f>
        <v>1.8126358695652174</v>
      </c>
      <c r="M24" s="48">
        <v>230</v>
      </c>
      <c r="N24" s="48">
        <v>8</v>
      </c>
      <c r="O24" s="50">
        <v>0.75</v>
      </c>
    </row>
    <row r="25" spans="1:15" x14ac:dyDescent="0.25">
      <c r="A25" s="7" t="s">
        <v>18</v>
      </c>
      <c r="B25" s="9">
        <f t="shared" si="10"/>
        <v>1</v>
      </c>
      <c r="C25" s="9">
        <f t="shared" si="9"/>
        <v>0</v>
      </c>
      <c r="D25" s="9">
        <f t="shared" si="9"/>
        <v>1</v>
      </c>
      <c r="E25" s="14">
        <f t="shared" si="11"/>
        <v>2</v>
      </c>
      <c r="F25" s="9">
        <f t="shared" si="12"/>
        <v>1</v>
      </c>
      <c r="H25" s="51">
        <f>((HSYK_Som_akt_2015!B41*HSYK_Som_kap!$O25)/HSYK_Som_kap!$M25)/HSYK_Som_kap!$N25</f>
        <v>0.58750000000000002</v>
      </c>
      <c r="I25" s="51">
        <f>((HSYK_Som_akt_2015!C41*HSYK_Som_kap!$O25)/HSYK_Som_kap!$M25)/HSYK_Som_kap!$N25</f>
        <v>0</v>
      </c>
      <c r="J25" s="51">
        <f>((HSYK_Som_akt_2015!D41*HSYK_Som_kap!$O25)/HSYK_Som_kap!$M25)/HSYK_Som_kap!$N25</f>
        <v>4.7010869565217391E-2</v>
      </c>
      <c r="K25" s="55">
        <f t="shared" si="13"/>
        <v>0.63451086956521741</v>
      </c>
      <c r="M25" s="48">
        <v>230</v>
      </c>
      <c r="N25" s="48">
        <v>8</v>
      </c>
      <c r="O25" s="50">
        <v>0.5</v>
      </c>
    </row>
    <row r="26" spans="1:15" x14ac:dyDescent="0.25">
      <c r="A26" s="7" t="s">
        <v>19</v>
      </c>
      <c r="B26" s="9">
        <f t="shared" si="10"/>
        <v>2</v>
      </c>
      <c r="C26" s="9">
        <f t="shared" si="9"/>
        <v>1</v>
      </c>
      <c r="D26" s="9">
        <f t="shared" si="9"/>
        <v>1</v>
      </c>
      <c r="E26" s="14">
        <f t="shared" si="11"/>
        <v>4</v>
      </c>
      <c r="F26" s="9">
        <f t="shared" si="12"/>
        <v>3</v>
      </c>
      <c r="H26" s="51">
        <f>((HSYK_Som_akt_2015!B42*HSYK_Som_kap!$O26)/HSYK_Som_kap!$M26)/HSYK_Som_kap!$N26</f>
        <v>1.6007246376811592</v>
      </c>
      <c r="I26" s="51">
        <f>((HSYK_Som_akt_2015!C42*HSYK_Som_kap!$O26)/HSYK_Som_kap!$M26)/HSYK_Som_kap!$N26</f>
        <v>0.74782608695652175</v>
      </c>
      <c r="J26" s="51">
        <f>((HSYK_Som_akt_2015!D42*HSYK_Som_kap!$O26)/HSYK_Som_kap!$M26)/HSYK_Som_kap!$N26</f>
        <v>0.54365942028985503</v>
      </c>
      <c r="K26" s="55">
        <f t="shared" si="13"/>
        <v>2.8922101449275361</v>
      </c>
      <c r="M26" s="48">
        <v>230</v>
      </c>
      <c r="N26" s="48">
        <v>8</v>
      </c>
      <c r="O26" s="50">
        <v>0.33333333333333331</v>
      </c>
    </row>
    <row r="27" spans="1:15" x14ac:dyDescent="0.25">
      <c r="A27" s="7" t="s">
        <v>20</v>
      </c>
      <c r="B27" s="9">
        <f t="shared" si="10"/>
        <v>8</v>
      </c>
      <c r="C27" s="9">
        <f t="shared" si="9"/>
        <v>10</v>
      </c>
      <c r="D27" s="9">
        <f t="shared" si="9"/>
        <v>10</v>
      </c>
      <c r="E27" s="14">
        <f t="shared" si="11"/>
        <v>28</v>
      </c>
      <c r="F27" s="9">
        <f t="shared" si="12"/>
        <v>27</v>
      </c>
      <c r="H27" s="51">
        <f>((HSYK_Som_akt_2015!B43*HSYK_Som_kap!$O27)/HSYK_Som_kap!$M27)/HSYK_Som_kap!$N27</f>
        <v>7.3960597826086953</v>
      </c>
      <c r="I27" s="51">
        <f>((HSYK_Som_akt_2015!C43*HSYK_Som_kap!$O27)/HSYK_Som_kap!$M27)/HSYK_Som_kap!$N27</f>
        <v>9.402717391304348</v>
      </c>
      <c r="J27" s="51">
        <f>((HSYK_Som_akt_2015!D43*HSYK_Som_kap!$O27)/HSYK_Som_kap!$M27)/HSYK_Som_kap!$N27</f>
        <v>9.7557065217391301</v>
      </c>
      <c r="K27" s="55">
        <f t="shared" si="13"/>
        <v>26.554483695652173</v>
      </c>
      <c r="M27" s="48">
        <v>230</v>
      </c>
      <c r="N27" s="48">
        <v>8</v>
      </c>
      <c r="O27" s="50">
        <v>0.75</v>
      </c>
    </row>
    <row r="28" spans="1:15" x14ac:dyDescent="0.25">
      <c r="A28" s="7" t="s">
        <v>21</v>
      </c>
      <c r="B28" s="9">
        <f t="shared" si="10"/>
        <v>0</v>
      </c>
      <c r="C28" s="9">
        <f t="shared" si="9"/>
        <v>0</v>
      </c>
      <c r="D28" s="9">
        <f t="shared" si="9"/>
        <v>0</v>
      </c>
      <c r="E28" s="14">
        <f t="shared" si="11"/>
        <v>0</v>
      </c>
      <c r="F28" s="9">
        <f t="shared" si="12"/>
        <v>0</v>
      </c>
      <c r="H28" s="51">
        <f>((HSYK_Som_akt_2015!B44*HSYK_Som_kap!$O28)/HSYK_Som_kap!$M28)/HSYK_Som_kap!$N28</f>
        <v>0</v>
      </c>
      <c r="I28" s="51">
        <f>((HSYK_Som_akt_2015!C44*HSYK_Som_kap!$O28)/HSYK_Som_kap!$M28)/HSYK_Som_kap!$N28</f>
        <v>0</v>
      </c>
      <c r="J28" s="51">
        <f>((HSYK_Som_akt_2015!D44*HSYK_Som_kap!$O28)/HSYK_Som_kap!$M28)/HSYK_Som_kap!$N28</f>
        <v>0</v>
      </c>
      <c r="K28" s="55">
        <f t="shared" si="13"/>
        <v>0</v>
      </c>
      <c r="M28" s="48">
        <v>230</v>
      </c>
      <c r="N28" s="48">
        <v>8</v>
      </c>
      <c r="O28" s="50">
        <v>0.5</v>
      </c>
    </row>
    <row r="29" spans="1:15" x14ac:dyDescent="0.25">
      <c r="A29" s="8" t="s">
        <v>22</v>
      </c>
      <c r="B29" s="10">
        <f t="shared" si="10"/>
        <v>2</v>
      </c>
      <c r="C29" s="10">
        <f t="shared" si="9"/>
        <v>1</v>
      </c>
      <c r="D29" s="10">
        <f t="shared" si="9"/>
        <v>2</v>
      </c>
      <c r="E29" s="26">
        <f t="shared" si="11"/>
        <v>5</v>
      </c>
      <c r="F29" s="10">
        <f t="shared" si="12"/>
        <v>4</v>
      </c>
      <c r="H29" s="53">
        <f>((HSYK_Som_akt_2015!B45*HSYK_Som_kap!$O29)/HSYK_Som_kap!$M29)/HSYK_Som_kap!$N29</f>
        <v>1.076086956521739</v>
      </c>
      <c r="I29" s="53">
        <f>((HSYK_Som_akt_2015!C45*HSYK_Som_kap!$O29)/HSYK_Som_kap!$M29)/HSYK_Som_kap!$N29</f>
        <v>0.82826086956521738</v>
      </c>
      <c r="J29" s="53">
        <f>((HSYK_Som_akt_2015!D45*HSYK_Som_kap!$O29)/HSYK_Som_kap!$M29)/HSYK_Som_kap!$N29</f>
        <v>1.3978260869565218</v>
      </c>
      <c r="K29" s="56">
        <f t="shared" si="13"/>
        <v>3.302173913043478</v>
      </c>
      <c r="M29" s="48">
        <v>230</v>
      </c>
      <c r="N29" s="48">
        <v>8</v>
      </c>
      <c r="O29" s="50">
        <v>4</v>
      </c>
    </row>
    <row r="30" spans="1:15" x14ac:dyDescent="0.25">
      <c r="A30" s="29" t="s">
        <v>23</v>
      </c>
      <c r="B30" s="9"/>
      <c r="C30" s="14"/>
      <c r="D30" s="9"/>
      <c r="E30" s="11"/>
      <c r="F30" s="19"/>
      <c r="H30" s="9"/>
      <c r="I30" s="14"/>
      <c r="J30" s="9"/>
      <c r="K30" s="12"/>
    </row>
    <row r="31" spans="1:15" x14ac:dyDescent="0.25">
      <c r="A31" s="30" t="s">
        <v>16</v>
      </c>
      <c r="B31" s="9">
        <f>ROUNDUP(H31,0)</f>
        <v>5</v>
      </c>
      <c r="C31" s="9">
        <f t="shared" ref="C31:D37" si="14">ROUNDUP(I31,0)</f>
        <v>4</v>
      </c>
      <c r="D31" s="9">
        <f t="shared" si="14"/>
        <v>3</v>
      </c>
      <c r="E31" s="14">
        <f>B31+C31+D31</f>
        <v>12</v>
      </c>
      <c r="F31" s="9">
        <f>ROUNDUP(K31,0)</f>
        <v>11</v>
      </c>
      <c r="H31" s="51">
        <f>((HSYK_Som_akt_2015!B47*HSYK_Som_kap!$O31)/HSYK_Som_kap!$M31)/HSYK_Som_kap!$N31</f>
        <v>4.7412140575079871</v>
      </c>
      <c r="I31" s="51">
        <f>((HSYK_Som_akt_2015!C47*HSYK_Som_kap!$O31)/HSYK_Som_kap!$M31)/HSYK_Som_kap!$N31</f>
        <v>3.2902023429179978</v>
      </c>
      <c r="J31" s="51">
        <f>((HSYK_Som_akt_2015!D47*HSYK_Som_kap!$O31)/HSYK_Som_kap!$M31)/HSYK_Som_kap!$N31</f>
        <v>2.4942758253461133</v>
      </c>
      <c r="K31" s="16">
        <f>H31+I31+J31</f>
        <v>10.525692225772099</v>
      </c>
      <c r="M31" s="48">
        <v>313</v>
      </c>
      <c r="N31" s="48">
        <v>5</v>
      </c>
      <c r="O31" s="50">
        <v>5</v>
      </c>
    </row>
    <row r="32" spans="1:15" x14ac:dyDescent="0.25">
      <c r="A32" s="7" t="s">
        <v>17</v>
      </c>
      <c r="B32" s="9">
        <f t="shared" ref="B32:B37" si="15">ROUNDUP(H32,0)</f>
        <v>1</v>
      </c>
      <c r="C32" s="9">
        <f t="shared" si="14"/>
        <v>2</v>
      </c>
      <c r="D32" s="9">
        <f t="shared" si="14"/>
        <v>1</v>
      </c>
      <c r="E32" s="14">
        <f t="shared" ref="E32:E37" si="16">B32+C32+D32</f>
        <v>4</v>
      </c>
      <c r="F32" s="9">
        <f t="shared" ref="F32:F37" si="17">ROUNDUP(K32,0)</f>
        <v>3</v>
      </c>
      <c r="H32" s="51">
        <f>((HSYK_Som_akt_2015!B48*HSYK_Som_kap!$O32)/HSYK_Som_kap!$M32)/HSYK_Som_kap!$N32</f>
        <v>0.74283731457551538</v>
      </c>
      <c r="I32" s="51">
        <f>((HSYK_Som_akt_2015!C48*HSYK_Som_kap!$O32)/HSYK_Som_kap!$M32)/HSYK_Som_kap!$N32</f>
        <v>1.0138157150565208</v>
      </c>
      <c r="J32" s="51">
        <f>((HSYK_Som_akt_2015!D48*HSYK_Som_kap!$O32)/HSYK_Som_kap!$M32)/HSYK_Som_kap!$N32</f>
        <v>0.71409711401806886</v>
      </c>
      <c r="K32" s="16">
        <f t="shared" ref="K32:K37" si="18">H32+I32+J32</f>
        <v>2.4707501436501049</v>
      </c>
      <c r="M32" s="48">
        <v>230</v>
      </c>
      <c r="N32" s="48">
        <v>8</v>
      </c>
      <c r="O32" s="50">
        <v>0.75</v>
      </c>
    </row>
    <row r="33" spans="1:15" x14ac:dyDescent="0.25">
      <c r="A33" s="7" t="s">
        <v>18</v>
      </c>
      <c r="B33" s="9">
        <f t="shared" si="15"/>
        <v>1</v>
      </c>
      <c r="C33" s="9">
        <f t="shared" si="14"/>
        <v>0</v>
      </c>
      <c r="D33" s="9">
        <f t="shared" si="14"/>
        <v>1</v>
      </c>
      <c r="E33" s="14">
        <f t="shared" si="16"/>
        <v>2</v>
      </c>
      <c r="F33" s="9">
        <f t="shared" si="17"/>
        <v>1</v>
      </c>
      <c r="H33" s="51">
        <f>((HSYK_Som_akt_2015!B49*HSYK_Som_kap!$O33)/HSYK_Som_kap!$M33)/HSYK_Som_kap!$N33</f>
        <v>0.69621386574091981</v>
      </c>
      <c r="I33" s="51">
        <f>((HSYK_Som_akt_2015!C49*HSYK_Som_kap!$O33)/HSYK_Som_kap!$M33)/HSYK_Som_kap!$N33</f>
        <v>0</v>
      </c>
      <c r="J33" s="51">
        <f>((HSYK_Som_akt_2015!D49*HSYK_Som_kap!$O33)/HSYK_Som_kap!$M33)/HSYK_Som_kap!$N33</f>
        <v>5.5106479885450539E-2</v>
      </c>
      <c r="K33" s="16">
        <f t="shared" si="18"/>
        <v>0.7513203456263704</v>
      </c>
      <c r="M33" s="48">
        <v>230</v>
      </c>
      <c r="N33" s="48">
        <v>8</v>
      </c>
      <c r="O33" s="50">
        <v>0.5</v>
      </c>
    </row>
    <row r="34" spans="1:15" x14ac:dyDescent="0.25">
      <c r="A34" s="7" t="s">
        <v>19</v>
      </c>
      <c r="B34" s="9">
        <f t="shared" si="15"/>
        <v>3</v>
      </c>
      <c r="C34" s="9">
        <f t="shared" si="14"/>
        <v>1</v>
      </c>
      <c r="D34" s="9">
        <f t="shared" si="14"/>
        <v>1</v>
      </c>
      <c r="E34" s="14">
        <f t="shared" si="16"/>
        <v>5</v>
      </c>
      <c r="F34" s="9">
        <f t="shared" si="17"/>
        <v>4</v>
      </c>
      <c r="H34" s="51">
        <f>((HSYK_Som_akt_2015!B50*HSYK_Som_kap!$O34)/HSYK_Som_kap!$M34)/HSYK_Som_kap!$N34</f>
        <v>2.2315701593339092</v>
      </c>
      <c r="I34" s="51">
        <f>((HSYK_Som_akt_2015!C50*HSYK_Som_kap!$O34)/HSYK_Som_kap!$M34)/HSYK_Som_kap!$N34</f>
        <v>0.9129383190562973</v>
      </c>
      <c r="J34" s="51">
        <f>((HSYK_Som_akt_2015!D50*HSYK_Som_kap!$O34)/HSYK_Som_kap!$M34)/HSYK_Som_kap!$N34</f>
        <v>0.65394117643048733</v>
      </c>
      <c r="K34" s="16">
        <f t="shared" si="18"/>
        <v>3.7984496548206939</v>
      </c>
      <c r="M34" s="48">
        <v>230</v>
      </c>
      <c r="N34" s="48">
        <v>8</v>
      </c>
      <c r="O34" s="50">
        <v>0.33333333333333331</v>
      </c>
    </row>
    <row r="35" spans="1:15" x14ac:dyDescent="0.25">
      <c r="A35" s="7" t="s">
        <v>20</v>
      </c>
      <c r="B35" s="9">
        <f t="shared" si="15"/>
        <v>10</v>
      </c>
      <c r="C35" s="9">
        <f t="shared" si="14"/>
        <v>12</v>
      </c>
      <c r="D35" s="9">
        <f t="shared" si="14"/>
        <v>13</v>
      </c>
      <c r="E35" s="14">
        <f t="shared" si="16"/>
        <v>35</v>
      </c>
      <c r="F35" s="9">
        <f t="shared" si="17"/>
        <v>34</v>
      </c>
      <c r="H35" s="51">
        <f>((HSYK_Som_akt_2015!B51*HSYK_Som_kap!$O35)/HSYK_Som_kap!$M35)/HSYK_Som_kap!$N35</f>
        <v>9.7215094907548405</v>
      </c>
      <c r="I35" s="51">
        <f>((HSYK_Som_akt_2015!C51*HSYK_Som_kap!$O35)/HSYK_Som_kap!$M35)/HSYK_Som_kap!$N35</f>
        <v>11.325032747039142</v>
      </c>
      <c r="J35" s="51">
        <f>((HSYK_Som_akt_2015!D51*HSYK_Som_kap!$O35)/HSYK_Som_kap!$M35)/HSYK_Som_kap!$N35</f>
        <v>12.12513663328021</v>
      </c>
      <c r="K35" s="16">
        <f t="shared" si="18"/>
        <v>33.171678871074192</v>
      </c>
      <c r="M35" s="48">
        <v>230</v>
      </c>
      <c r="N35" s="48">
        <v>8</v>
      </c>
      <c r="O35" s="50">
        <v>0.75</v>
      </c>
    </row>
    <row r="36" spans="1:15" x14ac:dyDescent="0.25">
      <c r="A36" s="7" t="s">
        <v>21</v>
      </c>
      <c r="B36" s="9">
        <f t="shared" si="15"/>
        <v>0</v>
      </c>
      <c r="C36" s="9">
        <f t="shared" si="14"/>
        <v>0</v>
      </c>
      <c r="D36" s="9">
        <f t="shared" si="14"/>
        <v>0</v>
      </c>
      <c r="E36" s="14">
        <f t="shared" si="16"/>
        <v>0</v>
      </c>
      <c r="F36" s="9">
        <f t="shared" si="17"/>
        <v>0</v>
      </c>
      <c r="H36" s="51">
        <f>((HSYK_Som_akt_2015!B52*HSYK_Som_kap!$O36)/HSYK_Som_kap!$M36)/HSYK_Som_kap!$N36</f>
        <v>0</v>
      </c>
      <c r="I36" s="51">
        <f>((HSYK_Som_akt_2015!C52*HSYK_Som_kap!$O36)/HSYK_Som_kap!$M36)/HSYK_Som_kap!$N36</f>
        <v>0</v>
      </c>
      <c r="J36" s="51">
        <f>((HSYK_Som_akt_2015!D52*HSYK_Som_kap!$O36)/HSYK_Som_kap!$M36)/HSYK_Som_kap!$N36</f>
        <v>0</v>
      </c>
      <c r="K36" s="16">
        <f t="shared" si="18"/>
        <v>0</v>
      </c>
      <c r="M36" s="48">
        <v>230</v>
      </c>
      <c r="N36" s="48">
        <v>8</v>
      </c>
      <c r="O36" s="50">
        <v>0.5</v>
      </c>
    </row>
    <row r="37" spans="1:15" x14ac:dyDescent="0.25">
      <c r="A37" s="8" t="s">
        <v>22</v>
      </c>
      <c r="B37" s="10">
        <f t="shared" si="15"/>
        <v>2</v>
      </c>
      <c r="C37" s="10">
        <f t="shared" si="14"/>
        <v>2</v>
      </c>
      <c r="D37" s="10">
        <f t="shared" si="14"/>
        <v>2</v>
      </c>
      <c r="E37" s="26">
        <f t="shared" si="16"/>
        <v>6</v>
      </c>
      <c r="F37" s="10">
        <f t="shared" si="17"/>
        <v>5</v>
      </c>
      <c r="H37" s="53">
        <f>((HSYK_Som_akt_2015!B53*HSYK_Som_kap!$O37)/HSYK_Som_kap!$M37)/HSYK_Som_kap!$N37</f>
        <v>1.447225392512077</v>
      </c>
      <c r="I37" s="53">
        <f>((HSYK_Som_akt_2015!C53*HSYK_Som_kap!$O37)/HSYK_Som_kap!$M37)/HSYK_Som_kap!$N37</f>
        <v>1.0986138285024154</v>
      </c>
      <c r="J37" s="53">
        <f>((HSYK_Som_akt_2015!D53*HSYK_Som_kap!$O37)/HSYK_Som_kap!$M37)/HSYK_Som_kap!$N37</f>
        <v>1.8294811292270532</v>
      </c>
      <c r="K37" s="18">
        <f t="shared" si="18"/>
        <v>4.3753203502415454</v>
      </c>
      <c r="M37" s="48">
        <v>230</v>
      </c>
      <c r="N37" s="48">
        <v>8</v>
      </c>
      <c r="O37" s="50">
        <v>4</v>
      </c>
    </row>
    <row r="38" spans="1:15" x14ac:dyDescent="0.25">
      <c r="A38" s="29" t="s">
        <v>80</v>
      </c>
      <c r="B38" s="9"/>
      <c r="C38" s="14"/>
      <c r="D38" s="9"/>
      <c r="E38" s="11"/>
      <c r="F38" s="19"/>
      <c r="H38" s="9"/>
      <c r="I38" s="14"/>
      <c r="J38" s="9"/>
      <c r="K38" s="12"/>
    </row>
    <row r="39" spans="1:15" x14ac:dyDescent="0.25">
      <c r="A39" s="30" t="s">
        <v>16</v>
      </c>
      <c r="B39" s="9">
        <f>ROUNDUP(H39,0)</f>
        <v>8</v>
      </c>
      <c r="C39" s="9">
        <f t="shared" ref="C39:D45" si="19">ROUNDUP(I39,0)</f>
        <v>3</v>
      </c>
      <c r="D39" s="9">
        <f t="shared" si="19"/>
        <v>3</v>
      </c>
      <c r="E39" s="14">
        <f>B39+C39+D39</f>
        <v>14</v>
      </c>
      <c r="F39" s="9">
        <f>ROUNDUP(K39,0)</f>
        <v>13</v>
      </c>
      <c r="H39" s="51">
        <f>((HSYK_Som_akt_2015!B55*HSYK_Som_kap!$O39)/HSYK_Som_kap!$M39)/HSYK_Som_kap!$N39</f>
        <v>7.2684948526801563</v>
      </c>
      <c r="I39" s="51">
        <f>((HSYK_Som_akt_2015!C55*HSYK_Som_kap!$O39)/HSYK_Som_kap!$M39)/HSYK_Som_kap!$N39</f>
        <v>2.8539119630812921</v>
      </c>
      <c r="J39" s="51">
        <f>((HSYK_Som_akt_2015!D55*HSYK_Som_kap!$O39)/HSYK_Som_kap!$M39)/HSYK_Som_kap!$N39</f>
        <v>2.3470766773162941</v>
      </c>
      <c r="K39" s="16">
        <f>H39+I39+J39</f>
        <v>12.469483493077743</v>
      </c>
      <c r="M39" s="48">
        <v>313</v>
      </c>
      <c r="N39" s="48">
        <v>5</v>
      </c>
      <c r="O39" s="50">
        <v>5</v>
      </c>
    </row>
    <row r="40" spans="1:15" x14ac:dyDescent="0.25">
      <c r="A40" s="7" t="s">
        <v>17</v>
      </c>
      <c r="B40" s="9">
        <f t="shared" ref="B40:B45" si="20">ROUNDUP(H40,0)</f>
        <v>1</v>
      </c>
      <c r="C40" s="9">
        <f t="shared" si="19"/>
        <v>2</v>
      </c>
      <c r="D40" s="9">
        <f t="shared" si="19"/>
        <v>1</v>
      </c>
      <c r="E40" s="14">
        <f t="shared" ref="E40:E45" si="21">B40+C40+D40</f>
        <v>4</v>
      </c>
      <c r="F40" s="9">
        <f t="shared" ref="F40:F45" si="22">ROUNDUP(K40,0)</f>
        <v>3</v>
      </c>
      <c r="H40" s="51">
        <f>((HSYK_Som_akt_2015!B56*HSYK_Som_kap!$O40)/HSYK_Som_kap!$M40)/HSYK_Som_kap!$N40</f>
        <v>0.79947070700746248</v>
      </c>
      <c r="I40" s="51">
        <f>((HSYK_Som_akt_2015!C56*HSYK_Som_kap!$O40)/HSYK_Som_kap!$M40)/HSYK_Som_kap!$N40</f>
        <v>1.0595449912380628</v>
      </c>
      <c r="J40" s="51">
        <f>((HSYK_Som_akt_2015!D56*HSYK_Som_kap!$O40)/HSYK_Som_kap!$M40)/HSYK_Som_kap!$N40</f>
        <v>0.76943893235349237</v>
      </c>
      <c r="K40" s="16">
        <f t="shared" ref="K40:K45" si="23">H40+I40+J40</f>
        <v>2.6284546305990175</v>
      </c>
      <c r="M40" s="48">
        <v>230</v>
      </c>
      <c r="N40" s="48">
        <v>8</v>
      </c>
      <c r="O40" s="50">
        <v>0.75</v>
      </c>
    </row>
    <row r="41" spans="1:15" x14ac:dyDescent="0.25">
      <c r="A41" s="7" t="s">
        <v>18</v>
      </c>
      <c r="B41" s="9">
        <f t="shared" si="20"/>
        <v>1</v>
      </c>
      <c r="C41" s="9">
        <f t="shared" si="19"/>
        <v>0</v>
      </c>
      <c r="D41" s="9">
        <f t="shared" si="19"/>
        <v>1</v>
      </c>
      <c r="E41" s="14">
        <f t="shared" si="21"/>
        <v>2</v>
      </c>
      <c r="F41" s="9">
        <f t="shared" si="22"/>
        <v>1</v>
      </c>
      <c r="H41" s="51">
        <f>((HSYK_Som_akt_2015!B57*HSYK_Som_kap!$O41)/HSYK_Som_kap!$M41)/HSYK_Som_kap!$N41</f>
        <v>0.71730362209383136</v>
      </c>
      <c r="I41" s="51">
        <f>((HSYK_Som_akt_2015!C57*HSYK_Som_kap!$O41)/HSYK_Som_kap!$M41)/HSYK_Som_kap!$N41</f>
        <v>0</v>
      </c>
      <c r="J41" s="51">
        <f>((HSYK_Som_akt_2015!D57*HSYK_Som_kap!$O41)/HSYK_Som_kap!$M41)/HSYK_Som_kap!$N41</f>
        <v>5.8598672546218027E-2</v>
      </c>
      <c r="K41" s="16">
        <f t="shared" si="23"/>
        <v>0.77590229464004934</v>
      </c>
      <c r="M41" s="48">
        <v>230</v>
      </c>
      <c r="N41" s="48">
        <v>8</v>
      </c>
      <c r="O41" s="50">
        <v>0.5</v>
      </c>
    </row>
    <row r="42" spans="1:15" x14ac:dyDescent="0.25">
      <c r="A42" s="7" t="s">
        <v>19</v>
      </c>
      <c r="B42" s="9">
        <f t="shared" si="20"/>
        <v>3</v>
      </c>
      <c r="C42" s="9">
        <f t="shared" si="19"/>
        <v>1</v>
      </c>
      <c r="D42" s="9">
        <f t="shared" si="19"/>
        <v>1</v>
      </c>
      <c r="E42" s="14">
        <f t="shared" si="21"/>
        <v>5</v>
      </c>
      <c r="F42" s="9">
        <f t="shared" si="22"/>
        <v>5</v>
      </c>
      <c r="H42" s="51">
        <f>((HSYK_Som_akt_2015!B58*HSYK_Som_kap!$O42)/HSYK_Som_kap!$M42)/HSYK_Som_kap!$N42</f>
        <v>2.4091990001117458</v>
      </c>
      <c r="I42" s="51">
        <f>((HSYK_Som_akt_2015!C58*HSYK_Som_kap!$O42)/HSYK_Som_kap!$M42)/HSYK_Som_kap!$N42</f>
        <v>0.94589119409603573</v>
      </c>
      <c r="J42" s="51">
        <f>((HSYK_Som_akt_2015!D58*HSYK_Som_kap!$O42)/HSYK_Som_kap!$M42)/HSYK_Som_kap!$N42</f>
        <v>0.68370081123275694</v>
      </c>
      <c r="K42" s="16">
        <f t="shared" si="23"/>
        <v>4.0387910054405385</v>
      </c>
      <c r="M42" s="48">
        <v>230</v>
      </c>
      <c r="N42" s="48">
        <v>8</v>
      </c>
      <c r="O42" s="50">
        <v>0.33333333333333331</v>
      </c>
    </row>
    <row r="43" spans="1:15" x14ac:dyDescent="0.25">
      <c r="A43" s="7" t="s">
        <v>20</v>
      </c>
      <c r="B43" s="9">
        <f t="shared" si="20"/>
        <v>11</v>
      </c>
      <c r="C43" s="9">
        <f t="shared" si="19"/>
        <v>12</v>
      </c>
      <c r="D43" s="9">
        <f t="shared" si="19"/>
        <v>13</v>
      </c>
      <c r="E43" s="14">
        <f t="shared" si="21"/>
        <v>36</v>
      </c>
      <c r="F43" s="9">
        <f t="shared" si="22"/>
        <v>35</v>
      </c>
      <c r="H43" s="51">
        <f>((HSYK_Som_akt_2015!B59*HSYK_Som_kap!$O43)/HSYK_Som_kap!$M43)/HSYK_Som_kap!$N43</f>
        <v>10.237917673777766</v>
      </c>
      <c r="I43" s="51">
        <f>((HSYK_Som_akt_2015!C59*HSYK_Som_kap!$O43)/HSYK_Som_kap!$M43)/HSYK_Som_kap!$N43</f>
        <v>11.7099276380684</v>
      </c>
      <c r="J43" s="51">
        <f>((HSYK_Som_akt_2015!D59*HSYK_Som_kap!$O43)/HSYK_Som_kap!$M43)/HSYK_Som_kap!$N43</f>
        <v>12.791593108553478</v>
      </c>
      <c r="K43" s="16">
        <f t="shared" si="23"/>
        <v>34.739438420399644</v>
      </c>
      <c r="M43" s="48">
        <v>230</v>
      </c>
      <c r="N43" s="48">
        <v>8</v>
      </c>
      <c r="O43" s="50">
        <v>0.75</v>
      </c>
    </row>
    <row r="44" spans="1:15" x14ac:dyDescent="0.25">
      <c r="A44" s="7" t="s">
        <v>21</v>
      </c>
      <c r="B44" s="9">
        <f t="shared" si="20"/>
        <v>0</v>
      </c>
      <c r="C44" s="9">
        <f t="shared" si="19"/>
        <v>0</v>
      </c>
      <c r="D44" s="9">
        <f t="shared" si="19"/>
        <v>0</v>
      </c>
      <c r="E44" s="14">
        <f t="shared" si="21"/>
        <v>0</v>
      </c>
      <c r="F44" s="9">
        <f t="shared" si="22"/>
        <v>0</v>
      </c>
      <c r="H44" s="51">
        <f>((HSYK_Som_akt_2015!B60*HSYK_Som_kap!$O44)/HSYK_Som_kap!$M44)/HSYK_Som_kap!$N44</f>
        <v>0</v>
      </c>
      <c r="I44" s="51">
        <f>((HSYK_Som_akt_2015!C60*HSYK_Som_kap!$O44)/HSYK_Som_kap!$M44)/HSYK_Som_kap!$N44</f>
        <v>0</v>
      </c>
      <c r="J44" s="51">
        <f>((HSYK_Som_akt_2015!D60*HSYK_Som_kap!$O44)/HSYK_Som_kap!$M44)/HSYK_Som_kap!$N44</f>
        <v>0</v>
      </c>
      <c r="K44" s="16">
        <f t="shared" si="23"/>
        <v>0</v>
      </c>
      <c r="M44" s="48">
        <v>230</v>
      </c>
      <c r="N44" s="48">
        <v>8</v>
      </c>
      <c r="O44" s="50">
        <v>0.5</v>
      </c>
    </row>
    <row r="45" spans="1:15" x14ac:dyDescent="0.25">
      <c r="A45" s="8" t="s">
        <v>22</v>
      </c>
      <c r="B45" s="10">
        <f t="shared" si="20"/>
        <v>2</v>
      </c>
      <c r="C45" s="10">
        <f t="shared" si="19"/>
        <v>2</v>
      </c>
      <c r="D45" s="10">
        <f t="shared" si="19"/>
        <v>2</v>
      </c>
      <c r="E45" s="26">
        <f t="shared" si="21"/>
        <v>6</v>
      </c>
      <c r="F45" s="10">
        <f t="shared" si="22"/>
        <v>5</v>
      </c>
      <c r="H45" s="53">
        <f>((HSYK_Som_akt_2015!B61*HSYK_Som_kap!$O45)/HSYK_Som_kap!$M45)/HSYK_Som_kap!$N45</f>
        <v>1.5037815351583468</v>
      </c>
      <c r="I45" s="53">
        <f>((HSYK_Som_akt_2015!C61*HSYK_Som_kap!$O45)/HSYK_Som_kap!$M45)/HSYK_Som_kap!$N45</f>
        <v>1.1148336017176597</v>
      </c>
      <c r="J45" s="53">
        <f>((HSYK_Som_akt_2015!D61*HSYK_Som_kap!$O45)/HSYK_Som_kap!$M45)/HSYK_Som_kap!$N45</f>
        <v>1.9490338164251206</v>
      </c>
      <c r="K45" s="18">
        <f t="shared" si="23"/>
        <v>4.5676489533011271</v>
      </c>
      <c r="M45" s="48">
        <v>230</v>
      </c>
      <c r="N45" s="48">
        <v>8</v>
      </c>
      <c r="O45" s="50">
        <v>4</v>
      </c>
    </row>
    <row r="47" spans="1:15" ht="18.75" x14ac:dyDescent="0.3">
      <c r="A47" s="1" t="s">
        <v>46</v>
      </c>
    </row>
    <row r="48" spans="1:15" x14ac:dyDescent="0.25">
      <c r="B48" t="s">
        <v>45</v>
      </c>
      <c r="H48" t="s">
        <v>40</v>
      </c>
    </row>
    <row r="49" spans="1:11" ht="45" x14ac:dyDescent="0.25">
      <c r="A49" s="58" t="s">
        <v>47</v>
      </c>
      <c r="B49" s="40" t="s">
        <v>69</v>
      </c>
      <c r="C49" s="42" t="s">
        <v>70</v>
      </c>
      <c r="D49" s="68" t="s">
        <v>71</v>
      </c>
      <c r="E49" s="40" t="s">
        <v>74</v>
      </c>
      <c r="F49" s="42" t="s">
        <v>73</v>
      </c>
      <c r="H49" s="40" t="s">
        <v>69</v>
      </c>
      <c r="I49" s="42" t="s">
        <v>70</v>
      </c>
      <c r="J49" s="68" t="s">
        <v>71</v>
      </c>
      <c r="K49" s="42" t="s">
        <v>72</v>
      </c>
    </row>
    <row r="50" spans="1:11" x14ac:dyDescent="0.25">
      <c r="A50" s="59" t="s">
        <v>48</v>
      </c>
      <c r="B50" s="19"/>
      <c r="C50" s="11"/>
      <c r="D50" s="19"/>
      <c r="E50" s="11"/>
      <c r="F50" s="19"/>
      <c r="H50" s="7"/>
      <c r="I50" s="19"/>
      <c r="J50" s="11"/>
      <c r="K50" s="19"/>
    </row>
    <row r="51" spans="1:11" x14ac:dyDescent="0.25">
      <c r="A51" s="19" t="s">
        <v>51</v>
      </c>
      <c r="B51" s="36">
        <f>ROUNDUP(H51,0)</f>
        <v>2</v>
      </c>
      <c r="C51" s="37">
        <f t="shared" ref="C51:D53" si="24">ROUNDUP(I51,0)</f>
        <v>1</v>
      </c>
      <c r="D51" s="36">
        <f t="shared" si="24"/>
        <v>2</v>
      </c>
      <c r="E51" s="37">
        <f>B51+C51+D51</f>
        <v>5</v>
      </c>
      <c r="F51" s="36">
        <f>ROUNDUP(K51,0)</f>
        <v>4</v>
      </c>
      <c r="H51" s="23">
        <v>1.2178630434782611</v>
      </c>
      <c r="I51" s="21">
        <v>0.39363913043478255</v>
      </c>
      <c r="J51" s="15">
        <v>1.5411934782608694</v>
      </c>
      <c r="K51" s="21">
        <f>H51+I51+J51</f>
        <v>3.1526956521739131</v>
      </c>
    </row>
    <row r="52" spans="1:11" x14ac:dyDescent="0.25">
      <c r="A52" s="19" t="s">
        <v>49</v>
      </c>
      <c r="B52" s="36">
        <f t="shared" ref="B52:B53" si="25">ROUNDUP(H52,0)</f>
        <v>2</v>
      </c>
      <c r="C52" s="37">
        <f t="shared" si="24"/>
        <v>1</v>
      </c>
      <c r="D52" s="36">
        <f t="shared" si="24"/>
        <v>2</v>
      </c>
      <c r="E52" s="37">
        <f t="shared" ref="E52:E53" si="26">B52+C52+D52</f>
        <v>5</v>
      </c>
      <c r="F52" s="36">
        <f t="shared" ref="F52:F53" si="27">ROUNDUP(K52,0)</f>
        <v>4</v>
      </c>
      <c r="H52" s="23">
        <v>1.2770983877943838</v>
      </c>
      <c r="I52" s="21">
        <v>0.43034405373452589</v>
      </c>
      <c r="J52" s="15">
        <v>1.8258117356487775</v>
      </c>
      <c r="K52" s="21">
        <f t="shared" ref="K52:K57" si="28">H52+I52+J52</f>
        <v>3.5332541771776871</v>
      </c>
    </row>
    <row r="53" spans="1:11" x14ac:dyDescent="0.25">
      <c r="A53" s="60" t="s">
        <v>84</v>
      </c>
      <c r="B53" s="38">
        <f t="shared" si="25"/>
        <v>2</v>
      </c>
      <c r="C53" s="39">
        <f t="shared" si="24"/>
        <v>1</v>
      </c>
      <c r="D53" s="38">
        <f t="shared" si="24"/>
        <v>2</v>
      </c>
      <c r="E53" s="39">
        <f t="shared" si="26"/>
        <v>5</v>
      </c>
      <c r="F53" s="38">
        <f t="shared" si="27"/>
        <v>4</v>
      </c>
      <c r="H53" s="47">
        <v>1.2907963317230278</v>
      </c>
      <c r="I53" s="22">
        <v>0.45183712112520125</v>
      </c>
      <c r="J53" s="17">
        <v>1.9161420289016371</v>
      </c>
      <c r="K53" s="22">
        <f t="shared" si="28"/>
        <v>3.6587754817498661</v>
      </c>
    </row>
    <row r="54" spans="1:11" x14ac:dyDescent="0.25">
      <c r="A54" s="61" t="s">
        <v>50</v>
      </c>
      <c r="B54" s="19"/>
      <c r="C54" s="11"/>
      <c r="D54" s="19"/>
      <c r="E54" s="11"/>
      <c r="F54" s="19"/>
      <c r="H54" s="7"/>
      <c r="I54" s="21"/>
      <c r="J54" s="15"/>
      <c r="K54" s="21"/>
    </row>
    <row r="55" spans="1:11" x14ac:dyDescent="0.25">
      <c r="A55" s="19" t="s">
        <v>51</v>
      </c>
      <c r="B55" s="36">
        <f>ROUNDUP(H55,0)</f>
        <v>1</v>
      </c>
      <c r="C55" s="37">
        <f t="shared" ref="C55:D57" si="29">ROUNDUP(I55,0)</f>
        <v>1</v>
      </c>
      <c r="D55" s="36">
        <f t="shared" si="29"/>
        <v>1</v>
      </c>
      <c r="E55" s="37">
        <f>B55+C55+D55</f>
        <v>3</v>
      </c>
      <c r="F55" s="36">
        <f>ROUNDUP(K55,0)</f>
        <v>3</v>
      </c>
      <c r="H55" s="23">
        <v>0.70760869565217388</v>
      </c>
      <c r="I55" s="21">
        <v>0.97418478260869568</v>
      </c>
      <c r="J55" s="15">
        <v>0.75407608695652173</v>
      </c>
      <c r="K55" s="21">
        <f t="shared" si="28"/>
        <v>2.4358695652173914</v>
      </c>
    </row>
    <row r="56" spans="1:11" x14ac:dyDescent="0.25">
      <c r="A56" s="19" t="s">
        <v>49</v>
      </c>
      <c r="B56" s="36">
        <f t="shared" ref="B56:B57" si="30">ROUNDUP(H56,0)</f>
        <v>1</v>
      </c>
      <c r="C56" s="37">
        <f t="shared" si="29"/>
        <v>2</v>
      </c>
      <c r="D56" s="36">
        <f t="shared" si="29"/>
        <v>1</v>
      </c>
      <c r="E56" s="37">
        <f t="shared" ref="E56:E57" si="31">B56+C56+D56</f>
        <v>4</v>
      </c>
      <c r="F56" s="36">
        <f t="shared" ref="F56:F57" si="32">ROUNDUP(K56,0)</f>
        <v>3</v>
      </c>
      <c r="H56" s="23">
        <v>0.83972707201086949</v>
      </c>
      <c r="I56" s="21">
        <v>1.2246032467164853</v>
      </c>
      <c r="J56" s="15">
        <v>0.86324396229619549</v>
      </c>
      <c r="K56" s="21">
        <f t="shared" si="28"/>
        <v>2.9275742810235501</v>
      </c>
    </row>
    <row r="57" spans="1:11" x14ac:dyDescent="0.25">
      <c r="A57" s="60" t="s">
        <v>84</v>
      </c>
      <c r="B57" s="38">
        <f t="shared" si="30"/>
        <v>1</v>
      </c>
      <c r="C57" s="39">
        <f t="shared" si="29"/>
        <v>2</v>
      </c>
      <c r="D57" s="38">
        <f t="shared" si="29"/>
        <v>1</v>
      </c>
      <c r="E57" s="39">
        <f t="shared" si="31"/>
        <v>4</v>
      </c>
      <c r="F57" s="38">
        <f t="shared" si="32"/>
        <v>4</v>
      </c>
      <c r="H57" s="47">
        <v>0.87753176328502402</v>
      </c>
      <c r="I57" s="22">
        <v>1.2591959390096619</v>
      </c>
      <c r="J57" s="17">
        <v>0.8858686946457327</v>
      </c>
      <c r="K57" s="22">
        <f t="shared" si="28"/>
        <v>3.0225963969404188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EB169A87453445ACBDFA60503FA40E" ma:contentTypeVersion="23" ma:contentTypeDescription="Opprett et nytt dokument." ma:contentTypeScope="" ma:versionID="8cefe597a89b17a94bb93b402e2b2b2a">
  <xsd:schema xmlns:xsd="http://www.w3.org/2001/XMLSchema" xmlns:xs="http://www.w3.org/2001/XMLSchema" xmlns:p="http://schemas.microsoft.com/office/2006/metadata/properties" xmlns:ns1="http://schemas.microsoft.com/sharepoint/v3" xmlns:ns2="f9da90df-27cb-450d-967e-c4378a4f0326" targetNamespace="http://schemas.microsoft.com/office/2006/metadata/properties" ma:root="true" ma:fieldsID="2985c7e7939ea41cebc2f7d68976123b" ns1:_="" ns2:_="">
    <xsd:import namespace="http://schemas.microsoft.com/sharepoint/v3"/>
    <xsd:import namespace="f9da90df-27cb-450d-967e-c4378a4f032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a90df-27cb-450d-967e-c4378a4f032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02674acb-5c9b-4f25-ba24-ee88e70a79d9}" ma:internalName="TaxCatchAll" ma:showField="CatchAllData" ma:web="f9da90df-27cb-450d-967e-c4378a4f0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02674acb-5c9b-4f25-ba24-ee88e70a79d9}" ma:internalName="TaxCatchAllLabel" ma:readOnly="true" ma:showField="CatchAllDataLabel" ma:web="f9da90df-27cb-450d-967e-c4378a4f0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4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9da90df-27cb-450d-967e-c4378a4f0326">
      <Terms xmlns="http://schemas.microsoft.com/office/infopath/2007/PartnerControls"/>
    </TaxKeywordTaxHTField>
    <PublishingExpirationDate xmlns="http://schemas.microsoft.com/sharepoint/v3" xsi:nil="true"/>
    <TaxCatchAll xmlns="f9da90df-27cb-450d-967e-c4378a4f0326"/>
    <PublishingStartDate xmlns="http://schemas.microsoft.com/sharepoint/v3" xsi:nil="true"/>
    <FNSPRollUpIngress xmlns="f9da90df-27cb-450d-967e-c4378a4f0326" xsi:nil="true"/>
  </documentManagement>
</p:properties>
</file>

<file path=customXml/itemProps1.xml><?xml version="1.0" encoding="utf-8"?>
<ds:datastoreItem xmlns:ds="http://schemas.openxmlformats.org/officeDocument/2006/customXml" ds:itemID="{756BDF55-848A-4F87-9FA8-06EE53E0FC7C}"/>
</file>

<file path=customXml/itemProps2.xml><?xml version="1.0" encoding="utf-8"?>
<ds:datastoreItem xmlns:ds="http://schemas.openxmlformats.org/officeDocument/2006/customXml" ds:itemID="{5D669FF3-81B4-465B-9810-F36983B36506}"/>
</file>

<file path=customXml/itemProps3.xml><?xml version="1.0" encoding="utf-8"?>
<ds:datastoreItem xmlns:ds="http://schemas.openxmlformats.org/officeDocument/2006/customXml" ds:itemID="{81C1FB87-4F23-45EA-BF8C-CA90A7E6D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Info</vt:lpstr>
      <vt:lpstr>NLSH_Som_akt_2015</vt:lpstr>
      <vt:lpstr>NLSH_Som_kap_2015</vt:lpstr>
      <vt:lpstr>UNN_Som_akt_2015</vt:lpstr>
      <vt:lpstr>UNN_Som_kap_2015</vt:lpstr>
      <vt:lpstr>FSH_Som_akt_2015</vt:lpstr>
      <vt:lpstr>FSH_Som_kap_2015</vt:lpstr>
      <vt:lpstr>HSYK_Som_akt_2015</vt:lpstr>
      <vt:lpstr>HSYK_Som_kap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Kjell</dc:creator>
  <cp:keywords>_£Bilde</cp:keywords>
  <cp:lastModifiedBy>Myrvang Merethe</cp:lastModifiedBy>
  <dcterms:created xsi:type="dcterms:W3CDTF">2017-12-14T14:02:12Z</dcterms:created>
  <dcterms:modified xsi:type="dcterms:W3CDTF">2018-11-09T07:33:21Z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0x010100DCEB169A87453445ACBDFA60503FA40E</vt:lpwstr>
  </property>
</Properties>
</file>